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NZAN/Mandy/Accreditation of ENI : INR Training/Guidelines and Forms/"/>
    </mc:Choice>
  </mc:AlternateContent>
  <xr:revisionPtr revIDLastSave="0" documentId="13_ncr:1_{2ACCAF09-4FE2-5143-8EDF-205A5EB8AF83}" xr6:coauthVersionLast="47" xr6:coauthVersionMax="47" xr10:uidLastSave="{00000000-0000-0000-0000-000000000000}"/>
  <bookViews>
    <workbookView xWindow="0" yWindow="640" windowWidth="26380" windowHeight="18480" activeTab="2" xr2:uid="{00000000-000D-0000-FFFF-FFFF00000000}"/>
  </bookViews>
  <sheets>
    <sheet name="INR Logbook - information" sheetId="1" r:id="rId1"/>
    <sheet name="INR Logbook" sheetId="2" r:id="rId2"/>
    <sheet name="INR Reviewer (read only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3" l="1"/>
  <c r="B39" i="3"/>
  <c r="N41" i="2"/>
  <c r="M41" i="2"/>
  <c r="L41" i="2"/>
  <c r="N42" i="2"/>
  <c r="M42" i="2"/>
  <c r="L42" i="2"/>
  <c r="A410" i="2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N35" i="2"/>
  <c r="M35" i="2"/>
  <c r="N11" i="2"/>
  <c r="M11" i="2"/>
  <c r="B5" i="3"/>
  <c r="B4" i="3"/>
  <c r="B42" i="3"/>
  <c r="B41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3" i="3"/>
  <c r="B2" i="3"/>
  <c r="F43" i="3"/>
  <c r="E43" i="3"/>
  <c r="N5" i="2" l="1"/>
  <c r="N44" i="2"/>
  <c r="N43" i="2"/>
  <c r="N40" i="2"/>
  <c r="N39" i="2"/>
  <c r="N38" i="2"/>
  <c r="N37" i="2"/>
  <c r="N36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0" i="2"/>
  <c r="N9" i="2"/>
  <c r="N8" i="2"/>
  <c r="N7" i="2"/>
  <c r="F33" i="3"/>
  <c r="F40" i="3"/>
  <c r="E40" i="3"/>
  <c r="L26" i="2"/>
  <c r="E24" i="3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5" i="2"/>
  <c r="M44" i="2"/>
  <c r="F42" i="3" s="1"/>
  <c r="L44" i="2"/>
  <c r="E42" i="3" s="1"/>
  <c r="M43" i="2"/>
  <c r="F41" i="3" s="1"/>
  <c r="L43" i="2"/>
  <c r="E41" i="3" s="1"/>
  <c r="F39" i="3"/>
  <c r="E39" i="3"/>
  <c r="M40" i="2"/>
  <c r="F38" i="3" s="1"/>
  <c r="L40" i="2"/>
  <c r="E38" i="3" s="1"/>
  <c r="M39" i="2"/>
  <c r="F37" i="3" s="1"/>
  <c r="L39" i="2"/>
  <c r="E37" i="3" s="1"/>
  <c r="M38" i="2"/>
  <c r="F36" i="3" s="1"/>
  <c r="L38" i="2"/>
  <c r="E36" i="3" s="1"/>
  <c r="M37" i="2"/>
  <c r="F35" i="3" s="1"/>
  <c r="L37" i="2"/>
  <c r="E35" i="3" s="1"/>
  <c r="M36" i="2"/>
  <c r="F34" i="3" s="1"/>
  <c r="L36" i="2"/>
  <c r="E34" i="3" s="1"/>
  <c r="L35" i="2"/>
  <c r="E33" i="3" s="1"/>
  <c r="M34" i="2"/>
  <c r="F32" i="3" s="1"/>
  <c r="L34" i="2"/>
  <c r="E32" i="3" s="1"/>
  <c r="M33" i="2"/>
  <c r="F31" i="3" s="1"/>
  <c r="L33" i="2"/>
  <c r="E31" i="3" s="1"/>
  <c r="M32" i="2"/>
  <c r="F30" i="3" s="1"/>
  <c r="L32" i="2"/>
  <c r="E30" i="3" s="1"/>
  <c r="M31" i="2"/>
  <c r="F29" i="3" s="1"/>
  <c r="L31" i="2"/>
  <c r="E29" i="3" s="1"/>
  <c r="M30" i="2"/>
  <c r="F28" i="3" s="1"/>
  <c r="L30" i="2"/>
  <c r="E28" i="3" s="1"/>
  <c r="M29" i="2"/>
  <c r="F27" i="3" s="1"/>
  <c r="L29" i="2"/>
  <c r="E27" i="3" s="1"/>
  <c r="M28" i="2"/>
  <c r="F26" i="3" s="1"/>
  <c r="L28" i="2"/>
  <c r="E26" i="3" s="1"/>
  <c r="M27" i="2"/>
  <c r="F25" i="3" s="1"/>
  <c r="L27" i="2"/>
  <c r="E25" i="3" s="1"/>
  <c r="M26" i="2"/>
  <c r="F24" i="3" s="1"/>
  <c r="M25" i="2"/>
  <c r="F23" i="3" s="1"/>
  <c r="L25" i="2"/>
  <c r="E23" i="3" s="1"/>
  <c r="M24" i="2"/>
  <c r="F22" i="3" s="1"/>
  <c r="L24" i="2"/>
  <c r="E22" i="3" s="1"/>
  <c r="M23" i="2"/>
  <c r="F21" i="3" s="1"/>
  <c r="L23" i="2"/>
  <c r="E21" i="3" s="1"/>
  <c r="M22" i="2"/>
  <c r="F20" i="3" s="1"/>
  <c r="L22" i="2"/>
  <c r="E20" i="3" s="1"/>
  <c r="M21" i="2"/>
  <c r="F19" i="3" s="1"/>
  <c r="L21" i="2"/>
  <c r="E19" i="3" s="1"/>
  <c r="M20" i="2"/>
  <c r="F18" i="3" s="1"/>
  <c r="L20" i="2"/>
  <c r="E18" i="3" s="1"/>
  <c r="M19" i="2"/>
  <c r="F17" i="3" s="1"/>
  <c r="L19" i="2"/>
  <c r="E17" i="3" s="1"/>
  <c r="M18" i="2"/>
  <c r="F16" i="3" s="1"/>
  <c r="L18" i="2"/>
  <c r="E16" i="3" s="1"/>
  <c r="M17" i="2"/>
  <c r="F15" i="3" s="1"/>
  <c r="L17" i="2"/>
  <c r="E15" i="3" s="1"/>
  <c r="M16" i="2"/>
  <c r="F14" i="3" s="1"/>
  <c r="L16" i="2"/>
  <c r="E14" i="3" s="1"/>
  <c r="M15" i="2"/>
  <c r="F13" i="3" s="1"/>
  <c r="L15" i="2"/>
  <c r="E13" i="3" s="1"/>
  <c r="M14" i="2"/>
  <c r="F12" i="3" s="1"/>
  <c r="L14" i="2"/>
  <c r="E12" i="3" s="1"/>
  <c r="M13" i="2"/>
  <c r="F11" i="3" s="1"/>
  <c r="L13" i="2"/>
  <c r="E11" i="3" s="1"/>
  <c r="M12" i="2"/>
  <c r="F10" i="3" s="1"/>
  <c r="L12" i="2"/>
  <c r="E10" i="3" s="1"/>
  <c r="F9" i="3"/>
  <c r="L11" i="2"/>
  <c r="E9" i="3" s="1"/>
  <c r="M10" i="2"/>
  <c r="F8" i="3" s="1"/>
  <c r="L10" i="2"/>
  <c r="E8" i="3" s="1"/>
  <c r="M9" i="2"/>
  <c r="F7" i="3" s="1"/>
  <c r="L9" i="2"/>
  <c r="E7" i="3" s="1"/>
  <c r="M8" i="2"/>
  <c r="F6" i="3" s="1"/>
  <c r="L8" i="2"/>
  <c r="E6" i="3" s="1"/>
  <c r="M7" i="2"/>
  <c r="F5" i="3" s="1"/>
  <c r="L7" i="2"/>
  <c r="E5" i="3" s="1"/>
  <c r="N6" i="2"/>
  <c r="M6" i="2"/>
  <c r="F4" i="3" s="1"/>
  <c r="L6" i="2"/>
  <c r="E4" i="3" s="1"/>
  <c r="M5" i="2"/>
  <c r="F3" i="3" s="1"/>
  <c r="L5" i="2"/>
  <c r="E3" i="3" s="1"/>
  <c r="N4" i="2"/>
  <c r="M4" i="2"/>
  <c r="F2" i="3" s="1"/>
  <c r="L4" i="2"/>
  <c r="E2" i="3" s="1"/>
  <c r="C34" i="3" l="1"/>
  <c r="C42" i="3" l="1"/>
  <c r="C31" i="3"/>
  <c r="C13" i="3"/>
  <c r="C9" i="3"/>
  <c r="C21" i="3"/>
  <c r="C18" i="3"/>
  <c r="B43" i="3"/>
  <c r="C27" i="3"/>
</calcChain>
</file>

<file path=xl/sharedStrings.xml><?xml version="1.0" encoding="utf-8"?>
<sst xmlns="http://schemas.openxmlformats.org/spreadsheetml/2006/main" count="101" uniqueCount="57">
  <si>
    <t>PLEASE INSERT APPLICANT INITIALS TO THE RIGHT</t>
  </si>
  <si>
    <t>Procedure date</t>
  </si>
  <si>
    <t>DOB</t>
  </si>
  <si>
    <t>UR/MRN</t>
  </si>
  <si>
    <t>Procedure</t>
  </si>
  <si>
    <t>Primary Operator</t>
  </si>
  <si>
    <t>Secondary Operator</t>
  </si>
  <si>
    <t>Proctor/Supervisor</t>
  </si>
  <si>
    <t>Comments</t>
  </si>
  <si>
    <t>Primary</t>
  </si>
  <si>
    <t>Secondary</t>
  </si>
  <si>
    <t>Aneurysm - coil</t>
  </si>
  <si>
    <t>Aneurysm - coil - balloon remodelling</t>
  </si>
  <si>
    <t>Aneurysm - coil - stent assist</t>
  </si>
  <si>
    <t>Aneurysm - intrasaccular flow disruptor</t>
  </si>
  <si>
    <t>Aneurysm - flow diverter +/- coils</t>
  </si>
  <si>
    <t>Aneurysm - vessel sacrifice</t>
  </si>
  <si>
    <t>Aneurysm - inaccessible</t>
  </si>
  <si>
    <t>Aneurysm - other (please specify)</t>
  </si>
  <si>
    <t>Vasospasm - IA chemical infusion (below skull base)</t>
  </si>
  <si>
    <t>Vasospasm - IA chemical infusion (intracranial)</t>
  </si>
  <si>
    <t>Vasospasm - balloon angioplasty</t>
  </si>
  <si>
    <t>Vasospasm - IA chem/angioplasty</t>
  </si>
  <si>
    <t>Stroke - stentriever</t>
  </si>
  <si>
    <t>Stroke - intracranial aspiration</t>
  </si>
  <si>
    <t>Stroke - stentriever + intracranial aspiration</t>
  </si>
  <si>
    <t>Stroke - other technique (please specify)</t>
  </si>
  <si>
    <t>Stroke - inaccessible</t>
  </si>
  <si>
    <t>AVM - glue/liquid embolisation</t>
  </si>
  <si>
    <t>AVM - particles</t>
  </si>
  <si>
    <t>AVM - other technique (please specify)</t>
  </si>
  <si>
    <t>dAVF - transarterial - liquid agent</t>
  </si>
  <si>
    <t>dAVF - transarterial - particles</t>
  </si>
  <si>
    <t>dAVF - transarterial - other (please specify)</t>
  </si>
  <si>
    <t>dAVF - transvenous - liquid agent</t>
  </si>
  <si>
    <t>dAVF - transvenous - coils</t>
  </si>
  <si>
    <t>dAVF - transvenous - other (please specify)</t>
  </si>
  <si>
    <t>CCF (indirect) - coils</t>
  </si>
  <si>
    <t>CCF (indirect) - liquid agent</t>
  </si>
  <si>
    <t>CCF (direct) - coils</t>
  </si>
  <si>
    <t>CCF (direct) - other (please specify)</t>
  </si>
  <si>
    <t>Venous - Sinus manometry</t>
  </si>
  <si>
    <t>Venous - Dural venous stent</t>
  </si>
  <si>
    <t>Venous - Thrombectomy</t>
  </si>
  <si>
    <t>Other INR - angioplasty - intracranial stenosis</t>
  </si>
  <si>
    <t>Other INR - angioplasty+stent - intracranial stenosis</t>
  </si>
  <si>
    <t>Other INR - tumour embolisation (particles)</t>
  </si>
  <si>
    <t>Other INR - tumour embolisation (liquid agent)</t>
  </si>
  <si>
    <t>Other INR - head/neck vascular malformation</t>
  </si>
  <si>
    <t>Other INR - please specify</t>
  </si>
  <si>
    <t>Procedure Type</t>
  </si>
  <si>
    <t>TOTAL</t>
  </si>
  <si>
    <t>NB use the dropdown to enter procedure type</t>
  </si>
  <si>
    <t>Other INR - angioplasty+stent - extracranial carotid</t>
  </si>
  <si>
    <t>Other INR - angioplasty+stent - extracranial non-carotid</t>
  </si>
  <si>
    <t>TA</t>
  </si>
  <si>
    <t>INR Logbook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</si>
</sst>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indexed="8"/>
      <name val="Verdana"/>
      <family val="2"/>
    </font>
    <font>
      <sz val="12"/>
      <color indexed="8"/>
      <name val="Verdana"/>
      <family val="2"/>
    </font>
    <font>
      <sz val="10"/>
      <color indexed="8"/>
      <name val="Helvetica"/>
      <family val="2"/>
    </font>
    <font>
      <b/>
      <sz val="10"/>
      <color indexed="8"/>
      <name val="Helvetica"/>
      <family val="2"/>
    </font>
    <font>
      <b/>
      <sz val="10"/>
      <color indexed="8"/>
      <name val="Helvetica"/>
      <family val="2"/>
    </font>
    <font>
      <b/>
      <sz val="12"/>
      <color indexed="8"/>
      <name val="Helvetic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2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14" fontId="8" fillId="6" borderId="10" xfId="0" applyNumberFormat="1" applyFont="1" applyFill="1" applyBorder="1" applyAlignment="1">
      <alignment horizontal="left" vertical="center"/>
    </xf>
    <xf numFmtId="164" fontId="8" fillId="6" borderId="11" xfId="0" applyNumberFormat="1" applyFont="1" applyFill="1" applyBorder="1" applyAlignment="1">
      <alignment horizontal="left" vertical="center"/>
    </xf>
    <xf numFmtId="49" fontId="8" fillId="6" borderId="11" xfId="0" applyNumberFormat="1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1" fillId="2" borderId="1" xfId="1" applyAlignment="1">
      <alignment horizontal="left" vertical="center" wrapText="1"/>
    </xf>
    <xf numFmtId="0" fontId="8" fillId="7" borderId="2" xfId="0" applyFont="1" applyFill="1" applyBorder="1" applyAlignment="1">
      <alignment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8" borderId="2" xfId="0" applyFont="1" applyFill="1" applyBorder="1" applyAlignment="1">
      <alignment vertical="center"/>
    </xf>
    <xf numFmtId="0" fontId="9" fillId="8" borderId="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vertical="center"/>
    </xf>
    <xf numFmtId="0" fontId="9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vertical="center"/>
    </xf>
    <xf numFmtId="0" fontId="9" fillId="10" borderId="2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vertical="center"/>
    </xf>
    <xf numFmtId="0" fontId="9" fillId="11" borderId="2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vertical="center"/>
    </xf>
    <xf numFmtId="0" fontId="9" fillId="12" borderId="2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vertical="center"/>
    </xf>
    <xf numFmtId="0" fontId="9" fillId="14" borderId="2" xfId="0" applyFont="1" applyFill="1" applyBorder="1" applyAlignment="1">
      <alignment horizontal="center" vertical="center" wrapText="1"/>
    </xf>
    <xf numFmtId="0" fontId="9" fillId="14" borderId="9" xfId="0" applyFont="1" applyFill="1" applyBorder="1" applyAlignment="1">
      <alignment vertical="center"/>
    </xf>
    <xf numFmtId="0" fontId="9" fillId="14" borderId="6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vertical="top" wrapText="1"/>
    </xf>
    <xf numFmtId="0" fontId="8" fillId="15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" fillId="2" borderId="1" xfId="1" applyAlignment="1">
      <alignment horizontal="center" vertical="center" wrapText="1"/>
    </xf>
    <xf numFmtId="0" fontId="1" fillId="2" borderId="1" xfId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INR-SWG%20Standards%202026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147845</xdr:colOff>
      <xdr:row>1</xdr:row>
      <xdr:rowOff>70403</xdr:rowOff>
    </xdr:from>
    <xdr:to>
      <xdr:col>8</xdr:col>
      <xdr:colOff>381000</xdr:colOff>
      <xdr:row>29</xdr:row>
      <xdr:rowOff>114300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FFC96-B85C-7D26-0DEB-955C65ACE0CA}"/>
            </a:ext>
          </a:extLst>
        </xdr:cNvPr>
        <xdr:cNvSpPr txBox="1"/>
      </xdr:nvSpPr>
      <xdr:spPr>
        <a:xfrm>
          <a:off x="147845" y="270428"/>
          <a:ext cx="17521030" cy="55683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</a:br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The following is</a:t>
          </a:r>
          <a:r>
            <a:rPr lang="en-AU" sz="17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an excerpt from the </a:t>
          </a:r>
          <a:r>
            <a:rPr lang="en-AU" sz="1700">
              <a:latin typeface="Verdana" panose="020B0604030504040204" pitchFamily="34" charset="0"/>
              <a:ea typeface="Verdana" panose="020B0604030504040204" pitchFamily="34" charset="0"/>
            </a:rPr>
            <a:t>INR-SWG Standards 2026 guidelines. Further information can be found </a:t>
          </a:r>
          <a:r>
            <a:rPr lang="en-AU" sz="1700" u="sng">
              <a:solidFill>
                <a:schemeClr val="accent1"/>
              </a:solidFill>
              <a:latin typeface="Verdana" panose="020B0604030504040204" pitchFamily="34" charset="0"/>
              <a:ea typeface="Verdana" panose="020B0604030504040204" pitchFamily="34" charset="0"/>
            </a:rPr>
            <a:t>here</a:t>
          </a:r>
        </a:p>
        <a:p>
          <a:endParaRPr lang="en-AU" sz="1700" b="0" i="0" baseline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AU" sz="17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Training and Experience requirements (4.3)</a:t>
          </a:r>
        </a:p>
        <a:p>
          <a:endParaRPr lang="en-AU" sz="1700" b="0" i="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The applicant must provide a supervisor-certified logbook</a:t>
          </a:r>
          <a:r>
            <a:rPr lang="en-AU" sz="1700" b="0" i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of procedural experience</a:t>
          </a:r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The Conjoint Committee expects the logbook to demonstrate that the INR training program provided the applicant with exposure to and participation in: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(a)  selective intra and extracranial vessel cannulation with microcatheters;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(b)  deployment of detachable coils in intracranial aneurysms;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(c)  embolisation with particulate and non-particulate material of the head, neck, brain and spine;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(d)  extracranial and intracranial balloon angioplasty, remodelling and stenting;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(e)  neurophysiological testing, either through chemical means or temporary occlusion; 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(f)   20 cases of vascular reconstruction or angioplasty using balloons or stents for ischaemic disease or vasospasm, including 10 as primary operator;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(g)   knowledge of the use of particulate embolisation material; 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(h)  10 cases of liquid embolisation, including 5 as primary operator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(i)  60 cases of coil embolisation of aneurysm including 20 cases of advanced aneurysm embolisation techniques either with remodelling or stenting, including 30 as primary operator;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(j)   knowledge of the practice of neurophysiological testing (temporary balloon occlusion, super selective lignocaine or amytal infusion);</a:t>
          </a:r>
        </a:p>
        <a:p>
          <a:r>
            <a:rPr lang="en-AU" sz="1700" b="0" i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(k) 50 cases of endovascular treatment of acute ischaemic stroke, including 10 as primary operator</a:t>
          </a:r>
        </a:p>
        <a:p>
          <a:endParaRPr lang="en-AU" sz="17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3"/>
  <sheetViews>
    <sheetView zoomScaleNormal="100" workbookViewId="0">
      <selection activeCell="A37" sqref="A37"/>
    </sheetView>
  </sheetViews>
  <sheetFormatPr baseColWidth="10" defaultColWidth="16" defaultRowHeight="15" x14ac:dyDescent="0.2"/>
  <cols>
    <col min="1" max="1" width="147.33203125" style="1" customWidth="1"/>
    <col min="2" max="16384" width="16" style="1"/>
  </cols>
  <sheetData>
    <row r="1" spans="1:1" ht="16" x14ac:dyDescent="0.2">
      <c r="A1" s="66"/>
    </row>
    <row r="2" spans="1:1" ht="16" x14ac:dyDescent="0.2">
      <c r="A2" s="66"/>
    </row>
    <row r="3" spans="1:1" ht="16" x14ac:dyDescent="0.2">
      <c r="A3" s="66"/>
    </row>
    <row r="4" spans="1:1" ht="16" x14ac:dyDescent="0.2">
      <c r="A4" s="66"/>
    </row>
    <row r="5" spans="1:1" ht="16" x14ac:dyDescent="0.2">
      <c r="A5" s="66"/>
    </row>
    <row r="6" spans="1:1" ht="16" x14ac:dyDescent="0.2">
      <c r="A6" s="66"/>
    </row>
    <row r="7" spans="1:1" ht="16" x14ac:dyDescent="0.2">
      <c r="A7" s="66"/>
    </row>
    <row r="8" spans="1:1" ht="16" x14ac:dyDescent="0.2">
      <c r="A8" s="66"/>
    </row>
    <row r="9" spans="1:1" ht="16" x14ac:dyDescent="0.2">
      <c r="A9" s="66"/>
    </row>
    <row r="10" spans="1:1" ht="16" x14ac:dyDescent="0.2">
      <c r="A10" s="66"/>
    </row>
    <row r="11" spans="1:1" ht="16" x14ac:dyDescent="0.2">
      <c r="A11" s="66"/>
    </row>
    <row r="12" spans="1:1" ht="16" x14ac:dyDescent="0.2">
      <c r="A12" s="66"/>
    </row>
    <row r="13" spans="1:1" ht="16" x14ac:dyDescent="0.2">
      <c r="A13" s="66"/>
    </row>
    <row r="14" spans="1:1" ht="16" x14ac:dyDescent="0.2">
      <c r="A14" s="66"/>
    </row>
    <row r="15" spans="1:1" ht="16" x14ac:dyDescent="0.2">
      <c r="A15" s="2"/>
    </row>
    <row r="16" spans="1:1" ht="16" x14ac:dyDescent="0.2">
      <c r="A16" s="66"/>
    </row>
    <row r="17" spans="1:1" ht="16" x14ac:dyDescent="0.2">
      <c r="A17" s="66"/>
    </row>
    <row r="18" spans="1:1" ht="16" x14ac:dyDescent="0.2">
      <c r="A18" s="66"/>
    </row>
    <row r="19" spans="1:1" ht="16" x14ac:dyDescent="0.2">
      <c r="A19" s="66"/>
    </row>
    <row r="20" spans="1:1" ht="16" x14ac:dyDescent="0.2">
      <c r="A20" s="66"/>
    </row>
    <row r="21" spans="1:1" ht="16" x14ac:dyDescent="0.2">
      <c r="A21" s="66"/>
    </row>
    <row r="22" spans="1:1" ht="16" x14ac:dyDescent="0.2">
      <c r="A22" s="66"/>
    </row>
    <row r="23" spans="1:1" ht="16" x14ac:dyDescent="0.2">
      <c r="A23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3"/>
  <sheetViews>
    <sheetView zoomScaleNormal="100" workbookViewId="0">
      <pane ySplit="3" topLeftCell="A4" activePane="bottomLeft" state="frozen"/>
      <selection pane="bottomLeft" activeCell="E20" sqref="E20"/>
    </sheetView>
  </sheetViews>
  <sheetFormatPr baseColWidth="10" defaultColWidth="8.83203125" defaultRowHeight="15" x14ac:dyDescent="0.2"/>
  <cols>
    <col min="2" max="4" width="18.6640625" customWidth="1"/>
    <col min="5" max="5" width="48.83203125" customWidth="1"/>
    <col min="6" max="8" width="20.6640625" customWidth="1"/>
    <col min="9" max="9" width="42.1640625" customWidth="1"/>
    <col min="10" max="11" width="45.6640625" bestFit="1" customWidth="1"/>
    <col min="12" max="14" width="20.6640625" customWidth="1"/>
  </cols>
  <sheetData>
    <row r="1" spans="1:14" ht="20" customHeight="1" thickBot="1" x14ac:dyDescent="0.25">
      <c r="A1" s="3"/>
      <c r="B1" s="4" t="s">
        <v>52</v>
      </c>
      <c r="C1" s="5"/>
      <c r="D1" s="6"/>
      <c r="E1" s="7" t="s">
        <v>0</v>
      </c>
      <c r="F1" s="8" t="s">
        <v>55</v>
      </c>
      <c r="G1" s="9"/>
      <c r="H1" s="10"/>
      <c r="I1" s="3"/>
      <c r="K1" s="3"/>
      <c r="L1" s="10"/>
      <c r="M1" s="10"/>
      <c r="N1" s="10"/>
    </row>
    <row r="2" spans="1:14" ht="20" customHeight="1" thickBot="1" x14ac:dyDescent="0.25">
      <c r="A2" s="69" t="s">
        <v>56</v>
      </c>
      <c r="B2" s="70"/>
      <c r="C2" s="70"/>
      <c r="D2" s="70"/>
      <c r="E2" s="70"/>
      <c r="F2" s="71"/>
      <c r="G2" s="11"/>
      <c r="H2" s="12"/>
      <c r="I2" s="11"/>
      <c r="K2" s="3"/>
      <c r="L2" s="10"/>
      <c r="M2" s="10"/>
      <c r="N2" s="10"/>
    </row>
    <row r="3" spans="1:14" ht="20" customHeight="1" thickBot="1" x14ac:dyDescent="0.25">
      <c r="A3" s="13"/>
      <c r="B3" s="14" t="s">
        <v>1</v>
      </c>
      <c r="C3" s="15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9" t="s">
        <v>7</v>
      </c>
      <c r="I3" s="20" t="s">
        <v>8</v>
      </c>
      <c r="K3" s="21"/>
      <c r="L3" s="67" t="s">
        <v>9</v>
      </c>
      <c r="M3" s="67" t="s">
        <v>10</v>
      </c>
      <c r="N3" s="67" t="s">
        <v>7</v>
      </c>
    </row>
    <row r="4" spans="1:14" ht="20" customHeight="1" x14ac:dyDescent="0.2">
      <c r="A4" s="21">
        <v>1</v>
      </c>
      <c r="K4" s="68" t="s">
        <v>11</v>
      </c>
      <c r="L4" s="67">
        <f>COUNTIFS(E2:E1000,"=Aneurysm - coil", F2:F1000,F1)</f>
        <v>0</v>
      </c>
      <c r="M4" s="67">
        <f>COUNTIFS(E2:E1000,"=Aneurysm - coil", G2:G1000,F1)</f>
        <v>0</v>
      </c>
      <c r="N4" s="67">
        <f>COUNTIFS(E2:E1000,"=Aneurysm - coil", H2:H1000,F1)</f>
        <v>0</v>
      </c>
    </row>
    <row r="5" spans="1:14" ht="20" customHeight="1" x14ac:dyDescent="0.2">
      <c r="A5" s="21">
        <f>A4+1</f>
        <v>2</v>
      </c>
      <c r="K5" s="68" t="s">
        <v>12</v>
      </c>
      <c r="L5" s="67">
        <f>COUNTIFS(E2:E1000,"=Aneurysm - coil - balloon remodelling", F2:F1000,F1)</f>
        <v>0</v>
      </c>
      <c r="M5" s="67">
        <f>COUNTIFS(E2:E1000,"=Aneurysm - coil - balloon remodelling", G2:G1000,F1)</f>
        <v>0</v>
      </c>
      <c r="N5" s="67">
        <f>COUNTIFS(E2:E1000,"=Aneurysm - coil - balloon remodelling", H2:H1000,F1)</f>
        <v>0</v>
      </c>
    </row>
    <row r="6" spans="1:14" ht="20" customHeight="1" x14ac:dyDescent="0.2">
      <c r="A6" s="21">
        <f t="shared" ref="A6:A69" si="0">A5+1</f>
        <v>3</v>
      </c>
      <c r="K6" s="68" t="s">
        <v>13</v>
      </c>
      <c r="L6" s="67">
        <f>COUNTIFS(E2:E1000,"=Aneurysm - coil - stent assist", F2:F1000,F1)</f>
        <v>0</v>
      </c>
      <c r="M6" s="67">
        <f>COUNTIFS(E2:E1000,"=Aneurysm - coil - stent assist", G2:G1000,F1)</f>
        <v>0</v>
      </c>
      <c r="N6" s="67">
        <f>COUNTIFS(E2:E1000,"=Aneurysm - coil - stent assist", H2:H1000,F1)</f>
        <v>0</v>
      </c>
    </row>
    <row r="7" spans="1:14" ht="20" customHeight="1" x14ac:dyDescent="0.2">
      <c r="A7" s="21">
        <f t="shared" si="0"/>
        <v>4</v>
      </c>
      <c r="K7" s="68" t="s">
        <v>14</v>
      </c>
      <c r="L7" s="67">
        <f>COUNTIFS(E2:E1000,"=Aneurysm - intrasaccular flow disruptor", F2:F1000,F1)</f>
        <v>0</v>
      </c>
      <c r="M7" s="67">
        <f>COUNTIFS(E2:E1000,"=Aneurysm - intrasaccular flow disruptor", G2:G1000,F1)</f>
        <v>0</v>
      </c>
      <c r="N7" s="67">
        <f>COUNTIFS(E2:E1000,"=Aneurysm - intrasaccular flow disruptor", H2:H1000,F1)</f>
        <v>0</v>
      </c>
    </row>
    <row r="8" spans="1:14" ht="20" customHeight="1" x14ac:dyDescent="0.2">
      <c r="A8" s="21">
        <f t="shared" si="0"/>
        <v>5</v>
      </c>
      <c r="K8" s="68" t="s">
        <v>15</v>
      </c>
      <c r="L8" s="67">
        <f>COUNTIFS(E2:E1000,"=Aneurysm - flow diverter +/- coils", F2:F1000,F1)</f>
        <v>0</v>
      </c>
      <c r="M8" s="67">
        <f>COUNTIFS(E2:E1000,"=Aneurysm - flow diverter +/- coils", G2:G1000,F1)</f>
        <v>0</v>
      </c>
      <c r="N8" s="67">
        <f>COUNTIFS(E2:E1000,"=Aneurysm - flow diverter +/- coils", H2:H1000,F1)</f>
        <v>0</v>
      </c>
    </row>
    <row r="9" spans="1:14" ht="20" customHeight="1" x14ac:dyDescent="0.2">
      <c r="A9" s="21">
        <f t="shared" si="0"/>
        <v>6</v>
      </c>
      <c r="K9" s="68" t="s">
        <v>16</v>
      </c>
      <c r="L9" s="67">
        <f>COUNTIFS(E2:E1000,"=Aneurysm - vessel sacrifice", F2:F1000,F1)</f>
        <v>0</v>
      </c>
      <c r="M9" s="67">
        <f>COUNTIFS(E2:E1000,"=Aneurysm - vessel sacrifice", G2:G1000,F1)</f>
        <v>0</v>
      </c>
      <c r="N9" s="67">
        <f>COUNTIFS(E2:E1000,"=Aneurysm - vessel sacrifice", H2:H1000,F1)</f>
        <v>0</v>
      </c>
    </row>
    <row r="10" spans="1:14" ht="20" customHeight="1" x14ac:dyDescent="0.2">
      <c r="A10" s="21">
        <f t="shared" si="0"/>
        <v>7</v>
      </c>
      <c r="K10" s="68" t="s">
        <v>17</v>
      </c>
      <c r="L10" s="67">
        <f>COUNTIFS(E2:E1000,"=Aneurysm - inaccessible", F2:F1000,F1)</f>
        <v>0</v>
      </c>
      <c r="M10" s="67">
        <f>COUNTIFS(E2:E1000,"=Aneurysm - inaccessible", G2:G1000,F1)</f>
        <v>0</v>
      </c>
      <c r="N10" s="67">
        <f>COUNTIFS(E2:E1000,"=Aneurysm - inaccessible", H2:H1000,F1)</f>
        <v>0</v>
      </c>
    </row>
    <row r="11" spans="1:14" ht="20" customHeight="1" x14ac:dyDescent="0.2">
      <c r="A11" s="21">
        <f t="shared" si="0"/>
        <v>8</v>
      </c>
      <c r="K11" s="68" t="s">
        <v>18</v>
      </c>
      <c r="L11" s="67">
        <f>COUNTIFS(E2:E1000,"=Aneurysm - other (please specify)", F2:F1000,F1)</f>
        <v>0</v>
      </c>
      <c r="M11" s="67">
        <f>COUNTIFS(E2:E1000,"=Aneurysm - other (please specify)", G2:G1000,F1)</f>
        <v>0</v>
      </c>
      <c r="N11" s="67">
        <f>COUNTIFS(E2:E1000,"=Aneurysm - other (please specify)", H2:H1000,F1)</f>
        <v>0</v>
      </c>
    </row>
    <row r="12" spans="1:14" ht="20" customHeight="1" x14ac:dyDescent="0.2">
      <c r="A12" s="21">
        <f t="shared" si="0"/>
        <v>9</v>
      </c>
      <c r="K12" s="68" t="s">
        <v>19</v>
      </c>
      <c r="L12" s="67">
        <f>COUNTIFS(E2:E1000,"=vasospasm - ia chemical infusion (below skull base)", F2:F1000,F1)</f>
        <v>0</v>
      </c>
      <c r="M12" s="67">
        <f>COUNTIFS(E2:E1000,"=vasospasm - ia chemical infusion (below skull base)", G2:G1000,F1)</f>
        <v>0</v>
      </c>
      <c r="N12" s="67">
        <f>COUNTIFS(E2:E1000,"=vasospasm - ia chemical infusion (below skull base)", H2:H1000,F1)</f>
        <v>0</v>
      </c>
    </row>
    <row r="13" spans="1:14" ht="20" customHeight="1" x14ac:dyDescent="0.2">
      <c r="A13" s="21">
        <f t="shared" si="0"/>
        <v>10</v>
      </c>
      <c r="K13" s="68" t="s">
        <v>20</v>
      </c>
      <c r="L13" s="67">
        <f>COUNTIFS(E2:E1000,"=vasospasm - ia chemical infusion (intracranial)", F2:F1000,F1)</f>
        <v>0</v>
      </c>
      <c r="M13" s="67">
        <f>COUNTIFS(E2:E1000,"=vasospasm - ia chemical infusion (intracranial)", G2:G1000,F1)</f>
        <v>0</v>
      </c>
      <c r="N13" s="67">
        <f>COUNTIFS(E2:E1000,"=vasospasm - ia chemical infusion (intracranial)", H2:H1000,F1)</f>
        <v>0</v>
      </c>
    </row>
    <row r="14" spans="1:14" ht="20" customHeight="1" x14ac:dyDescent="0.2">
      <c r="A14" s="21">
        <f t="shared" si="0"/>
        <v>11</v>
      </c>
      <c r="K14" s="68" t="s">
        <v>21</v>
      </c>
      <c r="L14" s="67">
        <f>COUNTIFS(E2:E1000,"=vasospasm - balloon angioplasty", F2:F1000,F1)</f>
        <v>0</v>
      </c>
      <c r="M14" s="67">
        <f>COUNTIFS(E2:E1000,"=vasospasm - balloon angioplasty", G2:G1000,F1)</f>
        <v>0</v>
      </c>
      <c r="N14" s="67">
        <f>COUNTIFS(E2:E1000,"=vasospasm - balloon angioplasty", H2:H1000,F1)</f>
        <v>0</v>
      </c>
    </row>
    <row r="15" spans="1:14" ht="20" customHeight="1" x14ac:dyDescent="0.2">
      <c r="A15" s="21">
        <f t="shared" si="0"/>
        <v>12</v>
      </c>
      <c r="K15" s="68" t="s">
        <v>22</v>
      </c>
      <c r="L15" s="67">
        <f>COUNTIFS(E2:E1000,"=vasospasm - ia chem/angioplasty", F2:F1000,F1)</f>
        <v>0</v>
      </c>
      <c r="M15" s="67">
        <f>COUNTIFS(E2:E1000,"=vasospasm - ia chem/angioplasty", G2:G1000,F1)</f>
        <v>0</v>
      </c>
      <c r="N15" s="67">
        <f>COUNTIFS(E2:E1000,"=vasospasm - ia chem/angioplasty", H2:H1000,F1)</f>
        <v>0</v>
      </c>
    </row>
    <row r="16" spans="1:14" ht="20" customHeight="1" x14ac:dyDescent="0.2">
      <c r="A16" s="21">
        <f t="shared" si="0"/>
        <v>13</v>
      </c>
      <c r="K16" s="68" t="s">
        <v>23</v>
      </c>
      <c r="L16" s="67">
        <f>COUNTIFS(E2:E1000,"=stroke - stentriever", F2:F1000,F1)</f>
        <v>0</v>
      </c>
      <c r="M16" s="67">
        <f>COUNTIFS(E2:E1000,"=stroke - stentriever", G2:G1000,F1)</f>
        <v>0</v>
      </c>
      <c r="N16" s="67">
        <f>COUNTIFS(E2:E1000,"=stroke - stentriever", H2:H1000,F1)</f>
        <v>0</v>
      </c>
    </row>
    <row r="17" spans="1:14" ht="20" customHeight="1" x14ac:dyDescent="0.2">
      <c r="A17" s="21">
        <f t="shared" si="0"/>
        <v>14</v>
      </c>
      <c r="K17" s="68" t="s">
        <v>24</v>
      </c>
      <c r="L17" s="67">
        <f>COUNTIFS(E2:E1000,"=stroke - intracranial aspiration", F2:F1000,F1)</f>
        <v>0</v>
      </c>
      <c r="M17" s="67">
        <f>COUNTIFS(E2:E1000,"=stroke - intracranial aspiration", G2:G1000,F1)</f>
        <v>0</v>
      </c>
      <c r="N17" s="67">
        <f>COUNTIFS(E2:E1000,"=stroke - intracranial aspiration", H2:H1000,F1)</f>
        <v>0</v>
      </c>
    </row>
    <row r="18" spans="1:14" ht="20" customHeight="1" x14ac:dyDescent="0.2">
      <c r="A18" s="21">
        <f t="shared" si="0"/>
        <v>15</v>
      </c>
      <c r="K18" s="68" t="s">
        <v>25</v>
      </c>
      <c r="L18" s="67">
        <f>COUNTIFS(E2:E1000,"=stroke - stentriever + intracranial aspiration", F2:F1000,F1)</f>
        <v>0</v>
      </c>
      <c r="M18" s="67">
        <f>COUNTIFS(E2:E1000,"=stroke - stentriever + intracranial aspiration", G2:G1000,F1)</f>
        <v>0</v>
      </c>
      <c r="N18" s="67">
        <f>COUNTIFS(E2:E1000,"=stroke - stentriever + intracranial aspiration", H2:H1000,F1)</f>
        <v>0</v>
      </c>
    </row>
    <row r="19" spans="1:14" ht="20" customHeight="1" x14ac:dyDescent="0.2">
      <c r="A19" s="21">
        <f t="shared" si="0"/>
        <v>16</v>
      </c>
      <c r="K19" s="68" t="s">
        <v>26</v>
      </c>
      <c r="L19" s="67">
        <f>COUNTIFS(E2:E1000,"=stroke - other technique (please specify)", F2:F1000,F1)</f>
        <v>0</v>
      </c>
      <c r="M19" s="67">
        <f>COUNTIFS(E2:E1000,"=stroke - other technique (please specify)", G2:G1000,F1)</f>
        <v>0</v>
      </c>
      <c r="N19" s="67">
        <f>COUNTIFS(E2:E1000,"=stroke - other technique (please specify)", H2:H1000,F1)</f>
        <v>0</v>
      </c>
    </row>
    <row r="20" spans="1:14" ht="20" customHeight="1" x14ac:dyDescent="0.2">
      <c r="A20" s="21">
        <f t="shared" si="0"/>
        <v>17</v>
      </c>
      <c r="K20" s="68" t="s">
        <v>27</v>
      </c>
      <c r="L20" s="67">
        <f>COUNTIFS(E2:E1000,"=stroke - inaccessible", F2:F1000,F1)</f>
        <v>0</v>
      </c>
      <c r="M20" s="67">
        <f>COUNTIFS(E2:E1000,"=stroke - inaccessible", G2:G1000,F1)</f>
        <v>0</v>
      </c>
      <c r="N20" s="67">
        <f>COUNTIFS(E2:E1000,"=stroke - inaccessible", H2:H1000,F1)</f>
        <v>0</v>
      </c>
    </row>
    <row r="21" spans="1:14" ht="20" customHeight="1" x14ac:dyDescent="0.2">
      <c r="A21" s="21">
        <f t="shared" si="0"/>
        <v>18</v>
      </c>
      <c r="K21" s="68" t="s">
        <v>28</v>
      </c>
      <c r="L21" s="67">
        <f>COUNTIFS(E2:E1000,"=avm - glue/liquid embolisation", F2:F1000,F1)</f>
        <v>0</v>
      </c>
      <c r="M21" s="67">
        <f>COUNTIFS(E2:E1000,"=avm - glue/liquid embolisation", G2:G1000,F1)</f>
        <v>0</v>
      </c>
      <c r="N21" s="67">
        <f>COUNTIFS(E2:E1000,"=avm - glue/liquid embolisation", H2:H1000,F1)</f>
        <v>0</v>
      </c>
    </row>
    <row r="22" spans="1:14" ht="20" customHeight="1" x14ac:dyDescent="0.2">
      <c r="A22" s="21">
        <f t="shared" si="0"/>
        <v>19</v>
      </c>
      <c r="K22" s="68" t="s">
        <v>29</v>
      </c>
      <c r="L22" s="67">
        <f>COUNTIFS(E2:E1000,"=avm - particles", F2:F1000,F1)</f>
        <v>0</v>
      </c>
      <c r="M22" s="67">
        <f>COUNTIFS(E2:E1000,"=avm - particles", G2:G1000,F1)</f>
        <v>0</v>
      </c>
      <c r="N22" s="67">
        <f>COUNTIFS(E2:E1000,"=avm - particles", H2:H1000,F1)</f>
        <v>0</v>
      </c>
    </row>
    <row r="23" spans="1:14" ht="20" customHeight="1" x14ac:dyDescent="0.2">
      <c r="A23" s="21">
        <f t="shared" si="0"/>
        <v>20</v>
      </c>
      <c r="K23" s="68" t="s">
        <v>30</v>
      </c>
      <c r="L23" s="67">
        <f>COUNTIFS(E2:E1000,"=avm - other technique (please specify)", F2:F1000,F1)</f>
        <v>0</v>
      </c>
      <c r="M23" s="67">
        <f>COUNTIFS(E2:E1000,"=avm - other technique (please specify)", G2:G1000,F1)</f>
        <v>0</v>
      </c>
      <c r="N23" s="67">
        <f>COUNTIFS(E2:E1000,"=avm - other technique (please specify)", H2:H1000,F1)</f>
        <v>0</v>
      </c>
    </row>
    <row r="24" spans="1:14" ht="20" customHeight="1" x14ac:dyDescent="0.2">
      <c r="A24" s="21">
        <f t="shared" si="0"/>
        <v>21</v>
      </c>
      <c r="K24" s="68" t="s">
        <v>31</v>
      </c>
      <c r="L24" s="67">
        <f>COUNTIFS(E2:E1000,"=davf - transarterial - liquid agent", F2:F1000,F1)</f>
        <v>0</v>
      </c>
      <c r="M24" s="67">
        <f>COUNTIFS(E2:E1000,"=davf - transarterial - liquid agent", G2:G1000,F1)</f>
        <v>0</v>
      </c>
      <c r="N24" s="67">
        <f>COUNTIFS(E2:E1000,"=davf - transarterial - liquid agent", H2:H1000,F1)</f>
        <v>0</v>
      </c>
    </row>
    <row r="25" spans="1:14" ht="20" customHeight="1" x14ac:dyDescent="0.2">
      <c r="A25" s="21">
        <f t="shared" si="0"/>
        <v>22</v>
      </c>
      <c r="K25" s="68" t="s">
        <v>32</v>
      </c>
      <c r="L25" s="67">
        <f>COUNTIFS(E2:E1000,"=davf - transarterial - particles", F2:F1000,F1)</f>
        <v>0</v>
      </c>
      <c r="M25" s="67">
        <f>COUNTIFS(E2:E1000,"=davf - transarterial - particles", G2:G1000,F1)</f>
        <v>0</v>
      </c>
      <c r="N25" s="67">
        <f>COUNTIFS(E2:E1000,"=davf - transarterial - particles", H2:H1000,F1)</f>
        <v>0</v>
      </c>
    </row>
    <row r="26" spans="1:14" ht="20" customHeight="1" x14ac:dyDescent="0.2">
      <c r="A26" s="21">
        <f t="shared" si="0"/>
        <v>23</v>
      </c>
      <c r="K26" s="68" t="s">
        <v>33</v>
      </c>
      <c r="L26" s="67">
        <f>COUNTIFS(E2:E1000,"=davf - transarterial - other (please specify)", F2:F1000,F1)</f>
        <v>0</v>
      </c>
      <c r="M26" s="67">
        <f>COUNTIFS(E2:E1000,"=davf - transarterial - other (please specify)", G2:G1000,F1)</f>
        <v>0</v>
      </c>
      <c r="N26" s="67">
        <f>COUNTIFS(E2:E1000,"=davf - transarterial - other (please specify)", H2:H1000,F1)</f>
        <v>0</v>
      </c>
    </row>
    <row r="27" spans="1:14" ht="20" customHeight="1" x14ac:dyDescent="0.2">
      <c r="A27" s="21">
        <f t="shared" si="0"/>
        <v>24</v>
      </c>
      <c r="K27" s="68" t="s">
        <v>34</v>
      </c>
      <c r="L27" s="67">
        <f>COUNTIFS(E2:E1000,"=davf - transvenous - liquid agent", F2:F1000,F1)</f>
        <v>0</v>
      </c>
      <c r="M27" s="67">
        <f>COUNTIFS(E2:E1000,"=davf - transvenous - liquid agent", G2:G1000,F1)</f>
        <v>0</v>
      </c>
      <c r="N27" s="67">
        <f>COUNTIFS(E2:E1000,"=davf - transvenous - liquid agent", H2:H1000,F1)</f>
        <v>0</v>
      </c>
    </row>
    <row r="28" spans="1:14" ht="20" customHeight="1" x14ac:dyDescent="0.2">
      <c r="A28" s="21">
        <f t="shared" si="0"/>
        <v>25</v>
      </c>
      <c r="K28" s="68" t="s">
        <v>35</v>
      </c>
      <c r="L28" s="67">
        <f>COUNTIFS(E2:E1000,"=davf - transvenous - coils", F2:F1000,F1)</f>
        <v>0</v>
      </c>
      <c r="M28" s="67">
        <f>COUNTIFS(E2:E1000,"=davf - transvenous - coils", G2:G1000,F1)</f>
        <v>0</v>
      </c>
      <c r="N28" s="67">
        <f>COUNTIFS(E2:E1000,"=davf - transvenous - coils", H2:H1000,F1)</f>
        <v>0</v>
      </c>
    </row>
    <row r="29" spans="1:14" ht="20" customHeight="1" x14ac:dyDescent="0.2">
      <c r="A29" s="21">
        <f t="shared" si="0"/>
        <v>26</v>
      </c>
      <c r="K29" s="68" t="s">
        <v>36</v>
      </c>
      <c r="L29" s="67">
        <f>COUNTIFS(E2:E1000,"=davf - transvenous - other (please specify)", F2:F1000,F1)</f>
        <v>0</v>
      </c>
      <c r="M29" s="67">
        <f>COUNTIFS(E2:E1000,"=davf - transvenous - other (please specify)", G2:G1000,F1)</f>
        <v>0</v>
      </c>
      <c r="N29" s="67">
        <f>COUNTIFS(E2:E1000,"=davf - transvenous - other (please specify)", H2:H1000,F1)</f>
        <v>0</v>
      </c>
    </row>
    <row r="30" spans="1:14" ht="20" customHeight="1" x14ac:dyDescent="0.2">
      <c r="A30" s="21">
        <f t="shared" si="0"/>
        <v>27</v>
      </c>
      <c r="K30" s="68" t="s">
        <v>37</v>
      </c>
      <c r="L30" s="67">
        <f>COUNTIFS(E2:E1000,"=ccf (indirect) - coils", F2:F1000,F1)</f>
        <v>0</v>
      </c>
      <c r="M30" s="67">
        <f>COUNTIFS(E2:E1000,"=ccf (indirect) - coils", G2:G1000,F1)</f>
        <v>0</v>
      </c>
      <c r="N30" s="67">
        <f>COUNTIFS(E2:E1000,"=ccf (indirect) - coils", H2:H1000,F1)</f>
        <v>0</v>
      </c>
    </row>
    <row r="31" spans="1:14" ht="20" customHeight="1" x14ac:dyDescent="0.2">
      <c r="A31" s="21">
        <f t="shared" si="0"/>
        <v>28</v>
      </c>
      <c r="K31" s="68" t="s">
        <v>38</v>
      </c>
      <c r="L31" s="67">
        <f>COUNTIFS(E2:E1000,"=ccf (indirect) - liquid agent", F2:F1000,F1)</f>
        <v>0</v>
      </c>
      <c r="M31" s="67">
        <f>COUNTIFS(E2:E1000,"=ccf (indirect) - liquid agent", G2:G1000,F1)</f>
        <v>0</v>
      </c>
      <c r="N31" s="67">
        <f>COUNTIFS(E2:E1000,"=ccf (indirect) - liquid agent", H2:H1000,F1)</f>
        <v>0</v>
      </c>
    </row>
    <row r="32" spans="1:14" ht="20" customHeight="1" x14ac:dyDescent="0.2">
      <c r="A32" s="21">
        <f t="shared" si="0"/>
        <v>29</v>
      </c>
      <c r="K32" s="68" t="s">
        <v>39</v>
      </c>
      <c r="L32" s="67">
        <f>COUNTIFS(E2:E1000,"=ccf (direct) - coils", F2:F1000,F1)</f>
        <v>0</v>
      </c>
      <c r="M32" s="67">
        <f>COUNTIFS(E2:E1000,"=ccf (direct) - coils", G2:G1000,F1)</f>
        <v>0</v>
      </c>
      <c r="N32" s="67">
        <f>COUNTIFS(E2:E1000,"=ccf (direct) - coils", H2:H1000,F1)</f>
        <v>0</v>
      </c>
    </row>
    <row r="33" spans="1:14" ht="20" customHeight="1" x14ac:dyDescent="0.2">
      <c r="A33" s="21">
        <f t="shared" si="0"/>
        <v>30</v>
      </c>
      <c r="K33" s="68" t="s">
        <v>40</v>
      </c>
      <c r="L33" s="67">
        <f>COUNTIFS(E2:E1000,"=ccf (direct) - other (please specify)", F2:F1000,F1)</f>
        <v>0</v>
      </c>
      <c r="M33" s="67">
        <f>COUNTIFS(E2:E1000,"=ccf (direct) - other (please specify)", G2:G1000,F1)</f>
        <v>0</v>
      </c>
      <c r="N33" s="67">
        <f>COUNTIFS(E2:E1000,"=ccf (direct) - other (please specify)", H2:H1000,F1)</f>
        <v>0</v>
      </c>
    </row>
    <row r="34" spans="1:14" ht="20" customHeight="1" x14ac:dyDescent="0.2">
      <c r="A34" s="21">
        <f t="shared" si="0"/>
        <v>31</v>
      </c>
      <c r="K34" s="21" t="s">
        <v>41</v>
      </c>
      <c r="L34" s="67">
        <f>COUNTIFS(E2:E1000,"=venous - sinus manometry", F2:F1000,F1)</f>
        <v>0</v>
      </c>
      <c r="M34" s="67">
        <f>COUNTIFS(E2:E1000,"=venous - sinus manometry", G2:G1000,F1)</f>
        <v>0</v>
      </c>
      <c r="N34" s="67">
        <f>COUNTIFS(E2:E1000,"=venous - sinus manometry", H2:H1000,F1)</f>
        <v>0</v>
      </c>
    </row>
    <row r="35" spans="1:14" ht="20" customHeight="1" x14ac:dyDescent="0.2">
      <c r="A35" s="21">
        <f t="shared" si="0"/>
        <v>32</v>
      </c>
      <c r="K35" s="21" t="s">
        <v>42</v>
      </c>
      <c r="L35" s="67">
        <f>COUNTIFS(E2:E1000,"=venous - dural venous stent", F2:F1000,F1)</f>
        <v>0</v>
      </c>
      <c r="M35" s="67">
        <f>COUNTIFS(E2:E1000,"=venous - dural venous stent", G2:G1000,F1)</f>
        <v>0</v>
      </c>
      <c r="N35" s="67">
        <f>COUNTIFS(E2:E1000,"=venous - dural venous stent", G2:G1000,F1)</f>
        <v>0</v>
      </c>
    </row>
    <row r="36" spans="1:14" ht="20" customHeight="1" x14ac:dyDescent="0.2">
      <c r="A36" s="21">
        <f t="shared" si="0"/>
        <v>33</v>
      </c>
      <c r="K36" s="21" t="s">
        <v>43</v>
      </c>
      <c r="L36" s="67">
        <f>COUNTIFS(E2:E1000,"=venous - thrombectomy", F2:F1000,F1)</f>
        <v>0</v>
      </c>
      <c r="M36" s="67">
        <f>COUNTIFS(E2:E1000,"=venous - thrombectomy", G2:G1000,F1)</f>
        <v>0</v>
      </c>
      <c r="N36" s="67">
        <f>COUNTIFS(E2:E1000,"=venous - thrombectomy", H2:H1000,F1)</f>
        <v>0</v>
      </c>
    </row>
    <row r="37" spans="1:14" ht="20" customHeight="1" x14ac:dyDescent="0.2">
      <c r="A37" s="21">
        <f t="shared" si="0"/>
        <v>34</v>
      </c>
      <c r="K37" s="68" t="s">
        <v>44</v>
      </c>
      <c r="L37" s="67">
        <f>COUNTIFS(E2:E1000,"=other INR - angioplasty - intracranial stenosis", F2:F1000,F1)</f>
        <v>0</v>
      </c>
      <c r="M37" s="67">
        <f>COUNTIFS(E2:E1000,"=other INR - angioplasty - intracranial stenosis", G2:G1000,F1)</f>
        <v>0</v>
      </c>
      <c r="N37" s="67">
        <f>COUNTIFS(E2:E1000,"=other INR - angioplasty - intracranial stenosis", H2:H1000,F1)</f>
        <v>0</v>
      </c>
    </row>
    <row r="38" spans="1:14" ht="20" customHeight="1" x14ac:dyDescent="0.2">
      <c r="A38" s="21">
        <f t="shared" si="0"/>
        <v>35</v>
      </c>
      <c r="K38" s="68" t="s">
        <v>45</v>
      </c>
      <c r="L38" s="67">
        <f>COUNTIFS(E2:E1000,"=other INR - angioplasty+stent - intracranial stenosis", F2:F1000,F1)</f>
        <v>0</v>
      </c>
      <c r="M38" s="67">
        <f>COUNTIFS(E2:E1000,"=other INR - angioplasty+stent - intracranial stenosis", G2:G1000,F1)</f>
        <v>0</v>
      </c>
      <c r="N38" s="67">
        <f>COUNTIFS(E2:E1000,"=other INR - angioplasty+stent - intracranial stenosis", H2:H1000,F1)</f>
        <v>0</v>
      </c>
    </row>
    <row r="39" spans="1:14" ht="20" customHeight="1" x14ac:dyDescent="0.2">
      <c r="A39" s="21">
        <f t="shared" si="0"/>
        <v>36</v>
      </c>
      <c r="K39" s="68" t="s">
        <v>46</v>
      </c>
      <c r="L39" s="67">
        <f>COUNTIFS(E2:E1000,"=other INR - tumour embolisation (particles)", F2:F1000,F1)</f>
        <v>0</v>
      </c>
      <c r="M39" s="67">
        <f>COUNTIFS(E2:E1000,"=other INR - tumour embolisation (particles)", G2:G1000,F1)</f>
        <v>0</v>
      </c>
      <c r="N39" s="67">
        <f>COUNTIFS(E2:E1000,"=other INR - tumour embolisation (particles)", H2:H1000,F1)</f>
        <v>0</v>
      </c>
    </row>
    <row r="40" spans="1:14" ht="20" customHeight="1" x14ac:dyDescent="0.2">
      <c r="A40" s="21">
        <f t="shared" si="0"/>
        <v>37</v>
      </c>
      <c r="K40" s="68" t="s">
        <v>47</v>
      </c>
      <c r="L40" s="67">
        <f>COUNTIFS(E2:E1000,"=other INR - tumour embolisation (liquid agent)", F2:F1000,F1)</f>
        <v>0</v>
      </c>
      <c r="M40" s="67">
        <f>COUNTIFS(E2:E1000,"=other INR - tumour embolisation (liquid agent)", G2:G1000,F1)</f>
        <v>0</v>
      </c>
      <c r="N40" s="67">
        <f>COUNTIFS(E2:E1000,"=other INR - tumour embolisation (liquid agent)", H2:H1000,F1)</f>
        <v>0</v>
      </c>
    </row>
    <row r="41" spans="1:14" ht="20" customHeight="1" x14ac:dyDescent="0.2">
      <c r="A41" s="21">
        <f t="shared" si="0"/>
        <v>38</v>
      </c>
      <c r="K41" s="68" t="s">
        <v>53</v>
      </c>
      <c r="L41" s="67">
        <f>COUNTIFS(E2:E1000,"=Other INR - angioplasty+stent - extracranial carotid", F2:F1000,F1)</f>
        <v>0</v>
      </c>
      <c r="M41" s="67">
        <f>COUNTIFS(E2:E1000,"=Other INR - angioplasty+stent - extracranial carotid", G2:G1000,F1)</f>
        <v>0</v>
      </c>
      <c r="N41" s="67">
        <f>COUNTIFS(E2:E1000,"=Other INR - angioplasty+stent - extracranial carotid", H2:H1000,F1)</f>
        <v>0</v>
      </c>
    </row>
    <row r="42" spans="1:14" ht="20" customHeight="1" x14ac:dyDescent="0.2">
      <c r="A42" s="21">
        <f t="shared" si="0"/>
        <v>39</v>
      </c>
      <c r="K42" s="68" t="s">
        <v>54</v>
      </c>
      <c r="L42" s="67">
        <f>COUNTIFS(E2:E1000,"=Other INR - angioplasty+stent - extracranial non-carotid", F2:F1000,F1)</f>
        <v>0</v>
      </c>
      <c r="M42" s="67">
        <f>COUNTIFS(E2:E1000,"=Other INR - angioplasty+stent - extracranial non-carotid", G2:G1000,F1)</f>
        <v>0</v>
      </c>
      <c r="N42" s="67">
        <f>COUNTIFS(E2:E1000,"=Other INR - angioplasty+stent - extracranial non-carotid", H2:H1000,F1)</f>
        <v>0</v>
      </c>
    </row>
    <row r="43" spans="1:14" ht="20" customHeight="1" x14ac:dyDescent="0.2">
      <c r="A43" s="21">
        <f t="shared" si="0"/>
        <v>40</v>
      </c>
      <c r="K43" s="68" t="s">
        <v>48</v>
      </c>
      <c r="L43" s="67">
        <f>COUNTIFS(E2:E1000,"=other INR - head/neck vascular malformation", F2:F1000,F1)</f>
        <v>0</v>
      </c>
      <c r="M43" s="67">
        <f>COUNTIFS(E2:E1000,"=other INR - head/neck vascular malformation", G2:G1000,F1)</f>
        <v>0</v>
      </c>
      <c r="N43" s="67">
        <f>COUNTIFS(E2:E1000,"=other INR - head/neck vascular malformation", H2:H1000,F1)</f>
        <v>0</v>
      </c>
    </row>
    <row r="44" spans="1:14" ht="20" customHeight="1" x14ac:dyDescent="0.2">
      <c r="A44" s="21">
        <f t="shared" si="0"/>
        <v>41</v>
      </c>
      <c r="K44" s="68" t="s">
        <v>49</v>
      </c>
      <c r="L44" s="67">
        <f>COUNTIFS(E2:E1000,"=other INR - please specify", F2:F1000,F1)</f>
        <v>0</v>
      </c>
      <c r="M44" s="67">
        <f>COUNTIFS(E2:E1000,"=other INR - please specify", G2:G1000,F1)</f>
        <v>0</v>
      </c>
      <c r="N44" s="67">
        <f>COUNTIFS(E2:E1000,"=other INR - please specify", H2:H1000,F1)</f>
        <v>0</v>
      </c>
    </row>
    <row r="45" spans="1:14" ht="20" customHeight="1" x14ac:dyDescent="0.2">
      <c r="A45" s="21">
        <f t="shared" si="0"/>
        <v>42</v>
      </c>
    </row>
    <row r="46" spans="1:14" ht="20" customHeight="1" x14ac:dyDescent="0.2">
      <c r="A46" s="21">
        <f t="shared" si="0"/>
        <v>43</v>
      </c>
    </row>
    <row r="47" spans="1:14" ht="20" customHeight="1" x14ac:dyDescent="0.2">
      <c r="A47" s="21">
        <f t="shared" si="0"/>
        <v>44</v>
      </c>
    </row>
    <row r="48" spans="1:14" ht="20" customHeight="1" x14ac:dyDescent="0.2">
      <c r="A48" s="21">
        <f t="shared" si="0"/>
        <v>45</v>
      </c>
    </row>
    <row r="49" spans="1:1" ht="20" customHeight="1" x14ac:dyDescent="0.2">
      <c r="A49" s="21">
        <f t="shared" si="0"/>
        <v>46</v>
      </c>
    </row>
    <row r="50" spans="1:1" ht="20" customHeight="1" x14ac:dyDescent="0.2">
      <c r="A50" s="21">
        <f t="shared" si="0"/>
        <v>47</v>
      </c>
    </row>
    <row r="51" spans="1:1" ht="20" customHeight="1" x14ac:dyDescent="0.2">
      <c r="A51" s="21">
        <f t="shared" si="0"/>
        <v>48</v>
      </c>
    </row>
    <row r="52" spans="1:1" ht="20" customHeight="1" x14ac:dyDescent="0.2">
      <c r="A52" s="21">
        <f t="shared" si="0"/>
        <v>49</v>
      </c>
    </row>
    <row r="53" spans="1:1" ht="20" customHeight="1" x14ac:dyDescent="0.2">
      <c r="A53" s="21">
        <f t="shared" si="0"/>
        <v>50</v>
      </c>
    </row>
    <row r="54" spans="1:1" ht="20" customHeight="1" x14ac:dyDescent="0.2">
      <c r="A54" s="21">
        <f t="shared" si="0"/>
        <v>51</v>
      </c>
    </row>
    <row r="55" spans="1:1" ht="20" customHeight="1" x14ac:dyDescent="0.2">
      <c r="A55" s="21">
        <f t="shared" si="0"/>
        <v>52</v>
      </c>
    </row>
    <row r="56" spans="1:1" ht="20" customHeight="1" x14ac:dyDescent="0.2">
      <c r="A56" s="21">
        <f t="shared" si="0"/>
        <v>53</v>
      </c>
    </row>
    <row r="57" spans="1:1" ht="20" customHeight="1" x14ac:dyDescent="0.2">
      <c r="A57" s="21">
        <f t="shared" si="0"/>
        <v>54</v>
      </c>
    </row>
    <row r="58" spans="1:1" ht="20" customHeight="1" x14ac:dyDescent="0.2">
      <c r="A58" s="21">
        <f t="shared" si="0"/>
        <v>55</v>
      </c>
    </row>
    <row r="59" spans="1:1" ht="20" customHeight="1" x14ac:dyDescent="0.2">
      <c r="A59" s="21">
        <f t="shared" si="0"/>
        <v>56</v>
      </c>
    </row>
    <row r="60" spans="1:1" ht="20" customHeight="1" x14ac:dyDescent="0.2">
      <c r="A60" s="21">
        <f t="shared" si="0"/>
        <v>57</v>
      </c>
    </row>
    <row r="61" spans="1:1" ht="20" customHeight="1" x14ac:dyDescent="0.2">
      <c r="A61" s="21">
        <f t="shared" si="0"/>
        <v>58</v>
      </c>
    </row>
    <row r="62" spans="1:1" ht="20" customHeight="1" x14ac:dyDescent="0.2">
      <c r="A62" s="21">
        <f t="shared" si="0"/>
        <v>59</v>
      </c>
    </row>
    <row r="63" spans="1:1" ht="20" customHeight="1" x14ac:dyDescent="0.2">
      <c r="A63" s="21">
        <f t="shared" si="0"/>
        <v>60</v>
      </c>
    </row>
    <row r="64" spans="1:1" ht="20" customHeight="1" x14ac:dyDescent="0.2">
      <c r="A64" s="21">
        <f t="shared" si="0"/>
        <v>61</v>
      </c>
    </row>
    <row r="65" spans="1:1" ht="20" customHeight="1" x14ac:dyDescent="0.2">
      <c r="A65" s="21">
        <f t="shared" si="0"/>
        <v>62</v>
      </c>
    </row>
    <row r="66" spans="1:1" ht="20" customHeight="1" x14ac:dyDescent="0.2">
      <c r="A66" s="21">
        <f t="shared" si="0"/>
        <v>63</v>
      </c>
    </row>
    <row r="67" spans="1:1" ht="20" customHeight="1" x14ac:dyDescent="0.2">
      <c r="A67" s="21">
        <f t="shared" si="0"/>
        <v>64</v>
      </c>
    </row>
    <row r="68" spans="1:1" ht="20" customHeight="1" x14ac:dyDescent="0.2">
      <c r="A68" s="21">
        <f t="shared" si="0"/>
        <v>65</v>
      </c>
    </row>
    <row r="69" spans="1:1" ht="20" customHeight="1" x14ac:dyDescent="0.2">
      <c r="A69" s="21">
        <f t="shared" si="0"/>
        <v>66</v>
      </c>
    </row>
    <row r="70" spans="1:1" ht="20" customHeight="1" x14ac:dyDescent="0.2">
      <c r="A70" s="21">
        <f t="shared" ref="A70:A133" si="1">A69+1</f>
        <v>67</v>
      </c>
    </row>
    <row r="71" spans="1:1" ht="20" customHeight="1" x14ac:dyDescent="0.2">
      <c r="A71" s="21">
        <f t="shared" si="1"/>
        <v>68</v>
      </c>
    </row>
    <row r="72" spans="1:1" ht="20" customHeight="1" x14ac:dyDescent="0.2">
      <c r="A72" s="21">
        <f t="shared" si="1"/>
        <v>69</v>
      </c>
    </row>
    <row r="73" spans="1:1" ht="20" customHeight="1" x14ac:dyDescent="0.2">
      <c r="A73" s="21">
        <f t="shared" si="1"/>
        <v>70</v>
      </c>
    </row>
    <row r="74" spans="1:1" ht="20" customHeight="1" x14ac:dyDescent="0.2">
      <c r="A74" s="21">
        <f t="shared" si="1"/>
        <v>71</v>
      </c>
    </row>
    <row r="75" spans="1:1" ht="20" customHeight="1" x14ac:dyDescent="0.2">
      <c r="A75" s="21">
        <f t="shared" si="1"/>
        <v>72</v>
      </c>
    </row>
    <row r="76" spans="1:1" ht="20" customHeight="1" x14ac:dyDescent="0.2">
      <c r="A76" s="21">
        <f t="shared" si="1"/>
        <v>73</v>
      </c>
    </row>
    <row r="77" spans="1:1" ht="20" customHeight="1" x14ac:dyDescent="0.2">
      <c r="A77" s="21">
        <f t="shared" si="1"/>
        <v>74</v>
      </c>
    </row>
    <row r="78" spans="1:1" ht="20" customHeight="1" x14ac:dyDescent="0.2">
      <c r="A78" s="21">
        <f t="shared" si="1"/>
        <v>75</v>
      </c>
    </row>
    <row r="79" spans="1:1" ht="20" customHeight="1" x14ac:dyDescent="0.2">
      <c r="A79" s="21">
        <f t="shared" si="1"/>
        <v>76</v>
      </c>
    </row>
    <row r="80" spans="1:1" ht="20" customHeight="1" x14ac:dyDescent="0.2">
      <c r="A80" s="21">
        <f t="shared" si="1"/>
        <v>77</v>
      </c>
    </row>
    <row r="81" spans="1:1" ht="20" customHeight="1" x14ac:dyDescent="0.2">
      <c r="A81" s="21">
        <f t="shared" si="1"/>
        <v>78</v>
      </c>
    </row>
    <row r="82" spans="1:1" ht="20" customHeight="1" x14ac:dyDescent="0.2">
      <c r="A82" s="21">
        <f t="shared" si="1"/>
        <v>79</v>
      </c>
    </row>
    <row r="83" spans="1:1" ht="20" customHeight="1" x14ac:dyDescent="0.2">
      <c r="A83" s="21">
        <f t="shared" si="1"/>
        <v>80</v>
      </c>
    </row>
    <row r="84" spans="1:1" ht="20" customHeight="1" x14ac:dyDescent="0.2">
      <c r="A84" s="21">
        <f t="shared" si="1"/>
        <v>81</v>
      </c>
    </row>
    <row r="85" spans="1:1" ht="20" customHeight="1" x14ac:dyDescent="0.2">
      <c r="A85" s="21">
        <f t="shared" si="1"/>
        <v>82</v>
      </c>
    </row>
    <row r="86" spans="1:1" ht="20" customHeight="1" x14ac:dyDescent="0.2">
      <c r="A86" s="21">
        <f t="shared" si="1"/>
        <v>83</v>
      </c>
    </row>
    <row r="87" spans="1:1" ht="20" customHeight="1" x14ac:dyDescent="0.2">
      <c r="A87" s="21">
        <f t="shared" si="1"/>
        <v>84</v>
      </c>
    </row>
    <row r="88" spans="1:1" ht="20" customHeight="1" x14ac:dyDescent="0.2">
      <c r="A88" s="21">
        <f t="shared" si="1"/>
        <v>85</v>
      </c>
    </row>
    <row r="89" spans="1:1" ht="20" customHeight="1" x14ac:dyDescent="0.2">
      <c r="A89" s="21">
        <f t="shared" si="1"/>
        <v>86</v>
      </c>
    </row>
    <row r="90" spans="1:1" ht="20" customHeight="1" x14ac:dyDescent="0.2">
      <c r="A90" s="21">
        <f t="shared" si="1"/>
        <v>87</v>
      </c>
    </row>
    <row r="91" spans="1:1" ht="20" customHeight="1" x14ac:dyDescent="0.2">
      <c r="A91" s="21">
        <f t="shared" si="1"/>
        <v>88</v>
      </c>
    </row>
    <row r="92" spans="1:1" ht="20" customHeight="1" x14ac:dyDescent="0.2">
      <c r="A92" s="21">
        <f t="shared" si="1"/>
        <v>89</v>
      </c>
    </row>
    <row r="93" spans="1:1" ht="20" customHeight="1" x14ac:dyDescent="0.2">
      <c r="A93" s="21">
        <f t="shared" si="1"/>
        <v>90</v>
      </c>
    </row>
    <row r="94" spans="1:1" ht="20" customHeight="1" x14ac:dyDescent="0.2">
      <c r="A94" s="21">
        <f t="shared" si="1"/>
        <v>91</v>
      </c>
    </row>
    <row r="95" spans="1:1" ht="20" customHeight="1" x14ac:dyDescent="0.2">
      <c r="A95" s="21">
        <f t="shared" si="1"/>
        <v>92</v>
      </c>
    </row>
    <row r="96" spans="1:1" ht="20" customHeight="1" x14ac:dyDescent="0.2">
      <c r="A96" s="21">
        <f t="shared" si="1"/>
        <v>93</v>
      </c>
    </row>
    <row r="97" spans="1:1" ht="20" customHeight="1" x14ac:dyDescent="0.2">
      <c r="A97" s="21">
        <f t="shared" si="1"/>
        <v>94</v>
      </c>
    </row>
    <row r="98" spans="1:1" ht="20" customHeight="1" x14ac:dyDescent="0.2">
      <c r="A98" s="21">
        <f t="shared" si="1"/>
        <v>95</v>
      </c>
    </row>
    <row r="99" spans="1:1" ht="20" customHeight="1" x14ac:dyDescent="0.2">
      <c r="A99" s="21">
        <f t="shared" si="1"/>
        <v>96</v>
      </c>
    </row>
    <row r="100" spans="1:1" ht="20" customHeight="1" x14ac:dyDescent="0.2">
      <c r="A100" s="21">
        <f t="shared" si="1"/>
        <v>97</v>
      </c>
    </row>
    <row r="101" spans="1:1" ht="20" customHeight="1" x14ac:dyDescent="0.2">
      <c r="A101" s="21">
        <f t="shared" si="1"/>
        <v>98</v>
      </c>
    </row>
    <row r="102" spans="1:1" ht="20" customHeight="1" x14ac:dyDescent="0.2">
      <c r="A102" s="21">
        <f t="shared" si="1"/>
        <v>99</v>
      </c>
    </row>
    <row r="103" spans="1:1" ht="20" customHeight="1" x14ac:dyDescent="0.2">
      <c r="A103" s="21">
        <f t="shared" si="1"/>
        <v>100</v>
      </c>
    </row>
    <row r="104" spans="1:1" ht="20" customHeight="1" x14ac:dyDescent="0.2">
      <c r="A104" s="21">
        <f t="shared" si="1"/>
        <v>101</v>
      </c>
    </row>
    <row r="105" spans="1:1" ht="20" customHeight="1" x14ac:dyDescent="0.2">
      <c r="A105" s="21">
        <f t="shared" si="1"/>
        <v>102</v>
      </c>
    </row>
    <row r="106" spans="1:1" ht="20" customHeight="1" x14ac:dyDescent="0.2">
      <c r="A106" s="21">
        <f t="shared" si="1"/>
        <v>103</v>
      </c>
    </row>
    <row r="107" spans="1:1" ht="20" customHeight="1" x14ac:dyDescent="0.2">
      <c r="A107" s="21">
        <f t="shared" si="1"/>
        <v>104</v>
      </c>
    </row>
    <row r="108" spans="1:1" ht="20" customHeight="1" x14ac:dyDescent="0.2">
      <c r="A108" s="21">
        <f t="shared" si="1"/>
        <v>105</v>
      </c>
    </row>
    <row r="109" spans="1:1" ht="20" customHeight="1" x14ac:dyDescent="0.2">
      <c r="A109" s="21">
        <f t="shared" si="1"/>
        <v>106</v>
      </c>
    </row>
    <row r="110" spans="1:1" ht="20" customHeight="1" x14ac:dyDescent="0.2">
      <c r="A110" s="21">
        <f t="shared" si="1"/>
        <v>107</v>
      </c>
    </row>
    <row r="111" spans="1:1" ht="20" customHeight="1" x14ac:dyDescent="0.2">
      <c r="A111" s="21">
        <f t="shared" si="1"/>
        <v>108</v>
      </c>
    </row>
    <row r="112" spans="1:1" ht="20" customHeight="1" x14ac:dyDescent="0.2">
      <c r="A112" s="21">
        <f t="shared" si="1"/>
        <v>109</v>
      </c>
    </row>
    <row r="113" spans="1:1" ht="20" customHeight="1" x14ac:dyDescent="0.2">
      <c r="A113" s="21">
        <f t="shared" si="1"/>
        <v>110</v>
      </c>
    </row>
    <row r="114" spans="1:1" ht="20" customHeight="1" x14ac:dyDescent="0.2">
      <c r="A114" s="21">
        <f t="shared" si="1"/>
        <v>111</v>
      </c>
    </row>
    <row r="115" spans="1:1" ht="20" customHeight="1" x14ac:dyDescent="0.2">
      <c r="A115" s="21">
        <f t="shared" si="1"/>
        <v>112</v>
      </c>
    </row>
    <row r="116" spans="1:1" ht="20" customHeight="1" x14ac:dyDescent="0.2">
      <c r="A116" s="21">
        <f t="shared" si="1"/>
        <v>113</v>
      </c>
    </row>
    <row r="117" spans="1:1" ht="20" customHeight="1" x14ac:dyDescent="0.2">
      <c r="A117" s="21">
        <f t="shared" si="1"/>
        <v>114</v>
      </c>
    </row>
    <row r="118" spans="1:1" ht="20" customHeight="1" x14ac:dyDescent="0.2">
      <c r="A118" s="21">
        <f t="shared" si="1"/>
        <v>115</v>
      </c>
    </row>
    <row r="119" spans="1:1" ht="20" customHeight="1" x14ac:dyDescent="0.2">
      <c r="A119" s="21">
        <f t="shared" si="1"/>
        <v>116</v>
      </c>
    </row>
    <row r="120" spans="1:1" ht="20" customHeight="1" x14ac:dyDescent="0.2">
      <c r="A120" s="21">
        <f t="shared" si="1"/>
        <v>117</v>
      </c>
    </row>
    <row r="121" spans="1:1" ht="20" customHeight="1" x14ac:dyDescent="0.2">
      <c r="A121" s="21">
        <f t="shared" si="1"/>
        <v>118</v>
      </c>
    </row>
    <row r="122" spans="1:1" ht="20" customHeight="1" x14ac:dyDescent="0.2">
      <c r="A122" s="21">
        <f t="shared" si="1"/>
        <v>119</v>
      </c>
    </row>
    <row r="123" spans="1:1" ht="20" customHeight="1" x14ac:dyDescent="0.2">
      <c r="A123" s="21">
        <f t="shared" si="1"/>
        <v>120</v>
      </c>
    </row>
    <row r="124" spans="1:1" ht="20" customHeight="1" x14ac:dyDescent="0.2">
      <c r="A124" s="21">
        <f t="shared" si="1"/>
        <v>121</v>
      </c>
    </row>
    <row r="125" spans="1:1" ht="20" customHeight="1" x14ac:dyDescent="0.2">
      <c r="A125" s="21">
        <f t="shared" si="1"/>
        <v>122</v>
      </c>
    </row>
    <row r="126" spans="1:1" ht="20" customHeight="1" x14ac:dyDescent="0.2">
      <c r="A126" s="21">
        <f t="shared" si="1"/>
        <v>123</v>
      </c>
    </row>
    <row r="127" spans="1:1" ht="20" customHeight="1" x14ac:dyDescent="0.2">
      <c r="A127" s="21">
        <f t="shared" si="1"/>
        <v>124</v>
      </c>
    </row>
    <row r="128" spans="1:1" ht="20" customHeight="1" x14ac:dyDescent="0.2">
      <c r="A128" s="21">
        <f t="shared" si="1"/>
        <v>125</v>
      </c>
    </row>
    <row r="129" spans="1:1" ht="20" customHeight="1" x14ac:dyDescent="0.2">
      <c r="A129" s="21">
        <f t="shared" si="1"/>
        <v>126</v>
      </c>
    </row>
    <row r="130" spans="1:1" ht="20" customHeight="1" x14ac:dyDescent="0.2">
      <c r="A130" s="21">
        <f t="shared" si="1"/>
        <v>127</v>
      </c>
    </row>
    <row r="131" spans="1:1" ht="20" customHeight="1" x14ac:dyDescent="0.2">
      <c r="A131" s="21">
        <f t="shared" si="1"/>
        <v>128</v>
      </c>
    </row>
    <row r="132" spans="1:1" ht="20" customHeight="1" x14ac:dyDescent="0.2">
      <c r="A132" s="21">
        <f t="shared" si="1"/>
        <v>129</v>
      </c>
    </row>
    <row r="133" spans="1:1" ht="20" customHeight="1" x14ac:dyDescent="0.2">
      <c r="A133" s="21">
        <f t="shared" si="1"/>
        <v>130</v>
      </c>
    </row>
    <row r="134" spans="1:1" ht="20" customHeight="1" x14ac:dyDescent="0.2">
      <c r="A134" s="21">
        <f t="shared" ref="A134:A197" si="2">A133+1</f>
        <v>131</v>
      </c>
    </row>
    <row r="135" spans="1:1" ht="20" customHeight="1" x14ac:dyDescent="0.2">
      <c r="A135" s="21">
        <f t="shared" si="2"/>
        <v>132</v>
      </c>
    </row>
    <row r="136" spans="1:1" ht="20" customHeight="1" x14ac:dyDescent="0.2">
      <c r="A136" s="21">
        <f t="shared" si="2"/>
        <v>133</v>
      </c>
    </row>
    <row r="137" spans="1:1" ht="20" customHeight="1" x14ac:dyDescent="0.2">
      <c r="A137" s="21">
        <f t="shared" si="2"/>
        <v>134</v>
      </c>
    </row>
    <row r="138" spans="1:1" ht="20" customHeight="1" x14ac:dyDescent="0.2">
      <c r="A138" s="21">
        <f t="shared" si="2"/>
        <v>135</v>
      </c>
    </row>
    <row r="139" spans="1:1" ht="20" customHeight="1" x14ac:dyDescent="0.2">
      <c r="A139" s="21">
        <f t="shared" si="2"/>
        <v>136</v>
      </c>
    </row>
    <row r="140" spans="1:1" ht="20" customHeight="1" x14ac:dyDescent="0.2">
      <c r="A140" s="21">
        <f t="shared" si="2"/>
        <v>137</v>
      </c>
    </row>
    <row r="141" spans="1:1" ht="20" customHeight="1" x14ac:dyDescent="0.2">
      <c r="A141" s="21">
        <f t="shared" si="2"/>
        <v>138</v>
      </c>
    </row>
    <row r="142" spans="1:1" ht="20" customHeight="1" x14ac:dyDescent="0.2">
      <c r="A142" s="21">
        <f t="shared" si="2"/>
        <v>139</v>
      </c>
    </row>
    <row r="143" spans="1:1" ht="20" customHeight="1" x14ac:dyDescent="0.2">
      <c r="A143" s="21">
        <f t="shared" si="2"/>
        <v>140</v>
      </c>
    </row>
    <row r="144" spans="1:1" ht="20" customHeight="1" x14ac:dyDescent="0.2">
      <c r="A144" s="21">
        <f t="shared" si="2"/>
        <v>141</v>
      </c>
    </row>
    <row r="145" spans="1:1" ht="20" customHeight="1" x14ac:dyDescent="0.2">
      <c r="A145" s="21">
        <f t="shared" si="2"/>
        <v>142</v>
      </c>
    </row>
    <row r="146" spans="1:1" ht="20" customHeight="1" x14ac:dyDescent="0.2">
      <c r="A146" s="21">
        <f t="shared" si="2"/>
        <v>143</v>
      </c>
    </row>
    <row r="147" spans="1:1" ht="20" customHeight="1" x14ac:dyDescent="0.2">
      <c r="A147" s="21">
        <f t="shared" si="2"/>
        <v>144</v>
      </c>
    </row>
    <row r="148" spans="1:1" ht="20" customHeight="1" x14ac:dyDescent="0.2">
      <c r="A148" s="21">
        <f t="shared" si="2"/>
        <v>145</v>
      </c>
    </row>
    <row r="149" spans="1:1" ht="20" customHeight="1" x14ac:dyDescent="0.2">
      <c r="A149" s="21">
        <f t="shared" si="2"/>
        <v>146</v>
      </c>
    </row>
    <row r="150" spans="1:1" ht="20" customHeight="1" x14ac:dyDescent="0.2">
      <c r="A150" s="21">
        <f t="shared" si="2"/>
        <v>147</v>
      </c>
    </row>
    <row r="151" spans="1:1" ht="20" customHeight="1" x14ac:dyDescent="0.2">
      <c r="A151" s="21">
        <f t="shared" si="2"/>
        <v>148</v>
      </c>
    </row>
    <row r="152" spans="1:1" ht="20" customHeight="1" x14ac:dyDescent="0.2">
      <c r="A152" s="21">
        <f t="shared" si="2"/>
        <v>149</v>
      </c>
    </row>
    <row r="153" spans="1:1" ht="20" customHeight="1" x14ac:dyDescent="0.2">
      <c r="A153" s="21">
        <f t="shared" si="2"/>
        <v>150</v>
      </c>
    </row>
    <row r="154" spans="1:1" ht="20" customHeight="1" x14ac:dyDescent="0.2">
      <c r="A154" s="21">
        <f t="shared" si="2"/>
        <v>151</v>
      </c>
    </row>
    <row r="155" spans="1:1" ht="20" customHeight="1" x14ac:dyDescent="0.2">
      <c r="A155" s="21">
        <f t="shared" si="2"/>
        <v>152</v>
      </c>
    </row>
    <row r="156" spans="1:1" ht="20" customHeight="1" x14ac:dyDescent="0.2">
      <c r="A156" s="21">
        <f t="shared" si="2"/>
        <v>153</v>
      </c>
    </row>
    <row r="157" spans="1:1" ht="20" customHeight="1" x14ac:dyDescent="0.2">
      <c r="A157" s="21">
        <f t="shared" si="2"/>
        <v>154</v>
      </c>
    </row>
    <row r="158" spans="1:1" ht="20" customHeight="1" x14ac:dyDescent="0.2">
      <c r="A158" s="21">
        <f t="shared" si="2"/>
        <v>155</v>
      </c>
    </row>
    <row r="159" spans="1:1" ht="20" customHeight="1" x14ac:dyDescent="0.2">
      <c r="A159" s="21">
        <f t="shared" si="2"/>
        <v>156</v>
      </c>
    </row>
    <row r="160" spans="1:1" ht="20" customHeight="1" x14ac:dyDescent="0.2">
      <c r="A160" s="21">
        <f t="shared" si="2"/>
        <v>157</v>
      </c>
    </row>
    <row r="161" spans="1:1" ht="20" customHeight="1" x14ac:dyDescent="0.2">
      <c r="A161" s="21">
        <f t="shared" si="2"/>
        <v>158</v>
      </c>
    </row>
    <row r="162" spans="1:1" ht="20" customHeight="1" x14ac:dyDescent="0.2">
      <c r="A162" s="21">
        <f t="shared" si="2"/>
        <v>159</v>
      </c>
    </row>
    <row r="163" spans="1:1" ht="20" customHeight="1" x14ac:dyDescent="0.2">
      <c r="A163" s="21">
        <f t="shared" si="2"/>
        <v>160</v>
      </c>
    </row>
    <row r="164" spans="1:1" ht="20" customHeight="1" x14ac:dyDescent="0.2">
      <c r="A164" s="21">
        <f t="shared" si="2"/>
        <v>161</v>
      </c>
    </row>
    <row r="165" spans="1:1" ht="20" customHeight="1" x14ac:dyDescent="0.2">
      <c r="A165" s="21">
        <f t="shared" si="2"/>
        <v>162</v>
      </c>
    </row>
    <row r="166" spans="1:1" ht="20" customHeight="1" x14ac:dyDescent="0.2">
      <c r="A166" s="21">
        <f t="shared" si="2"/>
        <v>163</v>
      </c>
    </row>
    <row r="167" spans="1:1" ht="20" customHeight="1" x14ac:dyDescent="0.2">
      <c r="A167" s="21">
        <f t="shared" si="2"/>
        <v>164</v>
      </c>
    </row>
    <row r="168" spans="1:1" ht="20" customHeight="1" x14ac:dyDescent="0.2">
      <c r="A168" s="21">
        <f t="shared" si="2"/>
        <v>165</v>
      </c>
    </row>
    <row r="169" spans="1:1" ht="20" customHeight="1" x14ac:dyDescent="0.2">
      <c r="A169" s="21">
        <f t="shared" si="2"/>
        <v>166</v>
      </c>
    </row>
    <row r="170" spans="1:1" ht="20" customHeight="1" x14ac:dyDescent="0.2">
      <c r="A170" s="21">
        <f t="shared" si="2"/>
        <v>167</v>
      </c>
    </row>
    <row r="171" spans="1:1" ht="20" customHeight="1" x14ac:dyDescent="0.2">
      <c r="A171" s="21">
        <f t="shared" si="2"/>
        <v>168</v>
      </c>
    </row>
    <row r="172" spans="1:1" ht="20" customHeight="1" x14ac:dyDescent="0.2">
      <c r="A172" s="21">
        <f t="shared" si="2"/>
        <v>169</v>
      </c>
    </row>
    <row r="173" spans="1:1" ht="20" customHeight="1" x14ac:dyDescent="0.2">
      <c r="A173" s="21">
        <f t="shared" si="2"/>
        <v>170</v>
      </c>
    </row>
    <row r="174" spans="1:1" ht="20" customHeight="1" x14ac:dyDescent="0.2">
      <c r="A174" s="21">
        <f t="shared" si="2"/>
        <v>171</v>
      </c>
    </row>
    <row r="175" spans="1:1" ht="20" customHeight="1" x14ac:dyDescent="0.2">
      <c r="A175" s="21">
        <f t="shared" si="2"/>
        <v>172</v>
      </c>
    </row>
    <row r="176" spans="1:1" ht="20" customHeight="1" x14ac:dyDescent="0.2">
      <c r="A176" s="21">
        <f t="shared" si="2"/>
        <v>173</v>
      </c>
    </row>
    <row r="177" spans="1:1" ht="20" customHeight="1" x14ac:dyDescent="0.2">
      <c r="A177" s="21">
        <f t="shared" si="2"/>
        <v>174</v>
      </c>
    </row>
    <row r="178" spans="1:1" ht="20" customHeight="1" x14ac:dyDescent="0.2">
      <c r="A178" s="21">
        <f t="shared" si="2"/>
        <v>175</v>
      </c>
    </row>
    <row r="179" spans="1:1" ht="20" customHeight="1" x14ac:dyDescent="0.2">
      <c r="A179" s="21">
        <f t="shared" si="2"/>
        <v>176</v>
      </c>
    </row>
    <row r="180" spans="1:1" ht="20" customHeight="1" x14ac:dyDescent="0.2">
      <c r="A180" s="21">
        <f t="shared" si="2"/>
        <v>177</v>
      </c>
    </row>
    <row r="181" spans="1:1" ht="20" customHeight="1" x14ac:dyDescent="0.2">
      <c r="A181" s="21">
        <f t="shared" si="2"/>
        <v>178</v>
      </c>
    </row>
    <row r="182" spans="1:1" ht="20" customHeight="1" x14ac:dyDescent="0.2">
      <c r="A182" s="21">
        <f t="shared" si="2"/>
        <v>179</v>
      </c>
    </row>
    <row r="183" spans="1:1" ht="20" customHeight="1" x14ac:dyDescent="0.2">
      <c r="A183" s="21">
        <f t="shared" si="2"/>
        <v>180</v>
      </c>
    </row>
    <row r="184" spans="1:1" ht="20" customHeight="1" x14ac:dyDescent="0.2">
      <c r="A184" s="21">
        <f t="shared" si="2"/>
        <v>181</v>
      </c>
    </row>
    <row r="185" spans="1:1" ht="20" customHeight="1" x14ac:dyDescent="0.2">
      <c r="A185" s="21">
        <f t="shared" si="2"/>
        <v>182</v>
      </c>
    </row>
    <row r="186" spans="1:1" ht="20" customHeight="1" x14ac:dyDescent="0.2">
      <c r="A186" s="21">
        <f t="shared" si="2"/>
        <v>183</v>
      </c>
    </row>
    <row r="187" spans="1:1" ht="20" customHeight="1" x14ac:dyDescent="0.2">
      <c r="A187" s="21">
        <f t="shared" si="2"/>
        <v>184</v>
      </c>
    </row>
    <row r="188" spans="1:1" ht="20" customHeight="1" x14ac:dyDescent="0.2">
      <c r="A188" s="21">
        <f t="shared" si="2"/>
        <v>185</v>
      </c>
    </row>
    <row r="189" spans="1:1" ht="20" customHeight="1" x14ac:dyDescent="0.2">
      <c r="A189" s="21">
        <f t="shared" si="2"/>
        <v>186</v>
      </c>
    </row>
    <row r="190" spans="1:1" ht="20" customHeight="1" x14ac:dyDescent="0.2">
      <c r="A190" s="21">
        <f t="shared" si="2"/>
        <v>187</v>
      </c>
    </row>
    <row r="191" spans="1:1" ht="20" customHeight="1" x14ac:dyDescent="0.2">
      <c r="A191" s="21">
        <f t="shared" si="2"/>
        <v>188</v>
      </c>
    </row>
    <row r="192" spans="1:1" ht="20" customHeight="1" x14ac:dyDescent="0.2">
      <c r="A192" s="21">
        <f t="shared" si="2"/>
        <v>189</v>
      </c>
    </row>
    <row r="193" spans="1:1" ht="20" customHeight="1" x14ac:dyDescent="0.2">
      <c r="A193" s="21">
        <f t="shared" si="2"/>
        <v>190</v>
      </c>
    </row>
    <row r="194" spans="1:1" ht="20" customHeight="1" x14ac:dyDescent="0.2">
      <c r="A194" s="21">
        <f t="shared" si="2"/>
        <v>191</v>
      </c>
    </row>
    <row r="195" spans="1:1" ht="20" customHeight="1" x14ac:dyDescent="0.2">
      <c r="A195" s="21">
        <f t="shared" si="2"/>
        <v>192</v>
      </c>
    </row>
    <row r="196" spans="1:1" ht="20" customHeight="1" x14ac:dyDescent="0.2">
      <c r="A196" s="21">
        <f t="shared" si="2"/>
        <v>193</v>
      </c>
    </row>
    <row r="197" spans="1:1" ht="20" customHeight="1" x14ac:dyDescent="0.2">
      <c r="A197" s="21">
        <f t="shared" si="2"/>
        <v>194</v>
      </c>
    </row>
    <row r="198" spans="1:1" ht="20" customHeight="1" x14ac:dyDescent="0.2">
      <c r="A198" s="21">
        <f t="shared" ref="A198:A261" si="3">A197+1</f>
        <v>195</v>
      </c>
    </row>
    <row r="199" spans="1:1" ht="20" customHeight="1" x14ac:dyDescent="0.2">
      <c r="A199" s="21">
        <f t="shared" si="3"/>
        <v>196</v>
      </c>
    </row>
    <row r="200" spans="1:1" ht="20" customHeight="1" x14ac:dyDescent="0.2">
      <c r="A200" s="21">
        <f t="shared" si="3"/>
        <v>197</v>
      </c>
    </row>
    <row r="201" spans="1:1" ht="20" customHeight="1" x14ac:dyDescent="0.2">
      <c r="A201" s="21">
        <f t="shared" si="3"/>
        <v>198</v>
      </c>
    </row>
    <row r="202" spans="1:1" ht="20" customHeight="1" x14ac:dyDescent="0.2">
      <c r="A202" s="21">
        <f t="shared" si="3"/>
        <v>199</v>
      </c>
    </row>
    <row r="203" spans="1:1" ht="20" customHeight="1" x14ac:dyDescent="0.2">
      <c r="A203" s="21">
        <f t="shared" si="3"/>
        <v>200</v>
      </c>
    </row>
    <row r="204" spans="1:1" ht="20" customHeight="1" x14ac:dyDescent="0.2">
      <c r="A204" s="21">
        <f t="shared" si="3"/>
        <v>201</v>
      </c>
    </row>
    <row r="205" spans="1:1" ht="20" customHeight="1" x14ac:dyDescent="0.2">
      <c r="A205" s="21">
        <f t="shared" si="3"/>
        <v>202</v>
      </c>
    </row>
    <row r="206" spans="1:1" ht="20" customHeight="1" x14ac:dyDescent="0.2">
      <c r="A206" s="21">
        <f t="shared" si="3"/>
        <v>203</v>
      </c>
    </row>
    <row r="207" spans="1:1" ht="20" customHeight="1" x14ac:dyDescent="0.2">
      <c r="A207" s="21">
        <f t="shared" si="3"/>
        <v>204</v>
      </c>
    </row>
    <row r="208" spans="1:1" ht="20" customHeight="1" x14ac:dyDescent="0.2">
      <c r="A208" s="21">
        <f t="shared" si="3"/>
        <v>205</v>
      </c>
    </row>
    <row r="209" spans="1:1" ht="20" customHeight="1" x14ac:dyDescent="0.2">
      <c r="A209" s="21">
        <f t="shared" si="3"/>
        <v>206</v>
      </c>
    </row>
    <row r="210" spans="1:1" ht="20" customHeight="1" x14ac:dyDescent="0.2">
      <c r="A210" s="21">
        <f t="shared" si="3"/>
        <v>207</v>
      </c>
    </row>
    <row r="211" spans="1:1" ht="20" customHeight="1" x14ac:dyDescent="0.2">
      <c r="A211" s="21">
        <f t="shared" si="3"/>
        <v>208</v>
      </c>
    </row>
    <row r="212" spans="1:1" ht="20" customHeight="1" x14ac:dyDescent="0.2">
      <c r="A212" s="21">
        <f t="shared" si="3"/>
        <v>209</v>
      </c>
    </row>
    <row r="213" spans="1:1" ht="20" customHeight="1" x14ac:dyDescent="0.2">
      <c r="A213" s="21">
        <f t="shared" si="3"/>
        <v>210</v>
      </c>
    </row>
    <row r="214" spans="1:1" ht="20" customHeight="1" x14ac:dyDescent="0.2">
      <c r="A214" s="21">
        <f t="shared" si="3"/>
        <v>211</v>
      </c>
    </row>
    <row r="215" spans="1:1" ht="20" customHeight="1" x14ac:dyDescent="0.2">
      <c r="A215" s="21">
        <f t="shared" si="3"/>
        <v>212</v>
      </c>
    </row>
    <row r="216" spans="1:1" ht="20" customHeight="1" x14ac:dyDescent="0.2">
      <c r="A216" s="21">
        <f t="shared" si="3"/>
        <v>213</v>
      </c>
    </row>
    <row r="217" spans="1:1" ht="20" customHeight="1" x14ac:dyDescent="0.2">
      <c r="A217" s="21">
        <f t="shared" si="3"/>
        <v>214</v>
      </c>
    </row>
    <row r="218" spans="1:1" ht="20" customHeight="1" x14ac:dyDescent="0.2">
      <c r="A218" s="21">
        <f t="shared" si="3"/>
        <v>215</v>
      </c>
    </row>
    <row r="219" spans="1:1" ht="20" customHeight="1" x14ac:dyDescent="0.2">
      <c r="A219" s="21">
        <f t="shared" si="3"/>
        <v>216</v>
      </c>
    </row>
    <row r="220" spans="1:1" ht="20" customHeight="1" x14ac:dyDescent="0.2">
      <c r="A220" s="21">
        <f t="shared" si="3"/>
        <v>217</v>
      </c>
    </row>
    <row r="221" spans="1:1" ht="20" customHeight="1" x14ac:dyDescent="0.2">
      <c r="A221" s="21">
        <f t="shared" si="3"/>
        <v>218</v>
      </c>
    </row>
    <row r="222" spans="1:1" ht="20" customHeight="1" x14ac:dyDescent="0.2">
      <c r="A222" s="21">
        <f t="shared" si="3"/>
        <v>219</v>
      </c>
    </row>
    <row r="223" spans="1:1" ht="20" customHeight="1" x14ac:dyDescent="0.2">
      <c r="A223" s="21">
        <f t="shared" si="3"/>
        <v>220</v>
      </c>
    </row>
    <row r="224" spans="1:1" ht="20" customHeight="1" x14ac:dyDescent="0.2">
      <c r="A224" s="21">
        <f t="shared" si="3"/>
        <v>221</v>
      </c>
    </row>
    <row r="225" spans="1:1" ht="20" customHeight="1" x14ac:dyDescent="0.2">
      <c r="A225" s="21">
        <f t="shared" si="3"/>
        <v>222</v>
      </c>
    </row>
    <row r="226" spans="1:1" ht="20" customHeight="1" x14ac:dyDescent="0.2">
      <c r="A226" s="21">
        <f t="shared" si="3"/>
        <v>223</v>
      </c>
    </row>
    <row r="227" spans="1:1" ht="20" customHeight="1" x14ac:dyDescent="0.2">
      <c r="A227" s="21">
        <f t="shared" si="3"/>
        <v>224</v>
      </c>
    </row>
    <row r="228" spans="1:1" ht="20" customHeight="1" x14ac:dyDescent="0.2">
      <c r="A228" s="21">
        <f t="shared" si="3"/>
        <v>225</v>
      </c>
    </row>
    <row r="229" spans="1:1" ht="20" customHeight="1" x14ac:dyDescent="0.2">
      <c r="A229" s="21">
        <f t="shared" si="3"/>
        <v>226</v>
      </c>
    </row>
    <row r="230" spans="1:1" ht="20" customHeight="1" x14ac:dyDescent="0.2">
      <c r="A230" s="21">
        <f t="shared" si="3"/>
        <v>227</v>
      </c>
    </row>
    <row r="231" spans="1:1" ht="20" customHeight="1" x14ac:dyDescent="0.2">
      <c r="A231" s="21">
        <f t="shared" si="3"/>
        <v>228</v>
      </c>
    </row>
    <row r="232" spans="1:1" ht="20" customHeight="1" x14ac:dyDescent="0.2">
      <c r="A232" s="21">
        <f t="shared" si="3"/>
        <v>229</v>
      </c>
    </row>
    <row r="233" spans="1:1" ht="20" customHeight="1" x14ac:dyDescent="0.2">
      <c r="A233" s="21">
        <f t="shared" si="3"/>
        <v>230</v>
      </c>
    </row>
    <row r="234" spans="1:1" ht="20" customHeight="1" x14ac:dyDescent="0.2">
      <c r="A234" s="21">
        <f t="shared" si="3"/>
        <v>231</v>
      </c>
    </row>
    <row r="235" spans="1:1" ht="20" customHeight="1" x14ac:dyDescent="0.2">
      <c r="A235" s="21">
        <f t="shared" si="3"/>
        <v>232</v>
      </c>
    </row>
    <row r="236" spans="1:1" ht="20" customHeight="1" x14ac:dyDescent="0.2">
      <c r="A236" s="21">
        <f t="shared" si="3"/>
        <v>233</v>
      </c>
    </row>
    <row r="237" spans="1:1" ht="20" customHeight="1" x14ac:dyDescent="0.2">
      <c r="A237" s="21">
        <f t="shared" si="3"/>
        <v>234</v>
      </c>
    </row>
    <row r="238" spans="1:1" ht="20" customHeight="1" x14ac:dyDescent="0.2">
      <c r="A238" s="21">
        <f t="shared" si="3"/>
        <v>235</v>
      </c>
    </row>
    <row r="239" spans="1:1" ht="20" customHeight="1" x14ac:dyDescent="0.2">
      <c r="A239" s="21">
        <f t="shared" si="3"/>
        <v>236</v>
      </c>
    </row>
    <row r="240" spans="1:1" ht="20" customHeight="1" x14ac:dyDescent="0.2">
      <c r="A240" s="21">
        <f t="shared" si="3"/>
        <v>237</v>
      </c>
    </row>
    <row r="241" spans="1:1" ht="20" customHeight="1" x14ac:dyDescent="0.2">
      <c r="A241" s="21">
        <f t="shared" si="3"/>
        <v>238</v>
      </c>
    </row>
    <row r="242" spans="1:1" ht="20" customHeight="1" x14ac:dyDescent="0.2">
      <c r="A242" s="21">
        <f t="shared" si="3"/>
        <v>239</v>
      </c>
    </row>
    <row r="243" spans="1:1" ht="20" customHeight="1" x14ac:dyDescent="0.2">
      <c r="A243" s="21">
        <f t="shared" si="3"/>
        <v>240</v>
      </c>
    </row>
    <row r="244" spans="1:1" ht="20" customHeight="1" x14ac:dyDescent="0.2">
      <c r="A244" s="21">
        <f t="shared" si="3"/>
        <v>241</v>
      </c>
    </row>
    <row r="245" spans="1:1" ht="20" customHeight="1" x14ac:dyDescent="0.2">
      <c r="A245" s="21">
        <f t="shared" si="3"/>
        <v>242</v>
      </c>
    </row>
    <row r="246" spans="1:1" ht="20" customHeight="1" x14ac:dyDescent="0.2">
      <c r="A246" s="21">
        <f t="shared" si="3"/>
        <v>243</v>
      </c>
    </row>
    <row r="247" spans="1:1" ht="20" customHeight="1" x14ac:dyDescent="0.2">
      <c r="A247" s="21">
        <f t="shared" si="3"/>
        <v>244</v>
      </c>
    </row>
    <row r="248" spans="1:1" ht="20" customHeight="1" x14ac:dyDescent="0.2">
      <c r="A248" s="21">
        <f t="shared" si="3"/>
        <v>245</v>
      </c>
    </row>
    <row r="249" spans="1:1" ht="20" customHeight="1" x14ac:dyDescent="0.2">
      <c r="A249" s="21">
        <f t="shared" si="3"/>
        <v>246</v>
      </c>
    </row>
    <row r="250" spans="1:1" ht="20" customHeight="1" x14ac:dyDescent="0.2">
      <c r="A250" s="21">
        <f t="shared" si="3"/>
        <v>247</v>
      </c>
    </row>
    <row r="251" spans="1:1" ht="20" customHeight="1" x14ac:dyDescent="0.2">
      <c r="A251" s="21">
        <f t="shared" si="3"/>
        <v>248</v>
      </c>
    </row>
    <row r="252" spans="1:1" ht="20" customHeight="1" x14ac:dyDescent="0.2">
      <c r="A252" s="21">
        <f t="shared" si="3"/>
        <v>249</v>
      </c>
    </row>
    <row r="253" spans="1:1" ht="20" customHeight="1" x14ac:dyDescent="0.2">
      <c r="A253" s="21">
        <f t="shared" si="3"/>
        <v>250</v>
      </c>
    </row>
    <row r="254" spans="1:1" ht="20" customHeight="1" x14ac:dyDescent="0.2">
      <c r="A254" s="21">
        <f t="shared" si="3"/>
        <v>251</v>
      </c>
    </row>
    <row r="255" spans="1:1" ht="20" customHeight="1" x14ac:dyDescent="0.2">
      <c r="A255" s="21">
        <f t="shared" si="3"/>
        <v>252</v>
      </c>
    </row>
    <row r="256" spans="1:1" ht="20" customHeight="1" x14ac:dyDescent="0.2">
      <c r="A256" s="21">
        <f t="shared" si="3"/>
        <v>253</v>
      </c>
    </row>
    <row r="257" spans="1:1" ht="20" customHeight="1" x14ac:dyDescent="0.2">
      <c r="A257" s="21">
        <f t="shared" si="3"/>
        <v>254</v>
      </c>
    </row>
    <row r="258" spans="1:1" ht="20" customHeight="1" x14ac:dyDescent="0.2">
      <c r="A258" s="21">
        <f t="shared" si="3"/>
        <v>255</v>
      </c>
    </row>
    <row r="259" spans="1:1" ht="20" customHeight="1" x14ac:dyDescent="0.2">
      <c r="A259" s="21">
        <f t="shared" si="3"/>
        <v>256</v>
      </c>
    </row>
    <row r="260" spans="1:1" ht="20" customHeight="1" x14ac:dyDescent="0.2">
      <c r="A260" s="21">
        <f t="shared" si="3"/>
        <v>257</v>
      </c>
    </row>
    <row r="261" spans="1:1" ht="20" customHeight="1" x14ac:dyDescent="0.2">
      <c r="A261" s="21">
        <f t="shared" si="3"/>
        <v>258</v>
      </c>
    </row>
    <row r="262" spans="1:1" ht="20" customHeight="1" x14ac:dyDescent="0.2">
      <c r="A262" s="21">
        <f t="shared" ref="A262:A325" si="4">A261+1</f>
        <v>259</v>
      </c>
    </row>
    <row r="263" spans="1:1" ht="20" customHeight="1" x14ac:dyDescent="0.2">
      <c r="A263" s="21">
        <f t="shared" si="4"/>
        <v>260</v>
      </c>
    </row>
    <row r="264" spans="1:1" ht="20" customHeight="1" x14ac:dyDescent="0.2">
      <c r="A264" s="21">
        <f t="shared" si="4"/>
        <v>261</v>
      </c>
    </row>
    <row r="265" spans="1:1" ht="20" customHeight="1" x14ac:dyDescent="0.2">
      <c r="A265" s="21">
        <f t="shared" si="4"/>
        <v>262</v>
      </c>
    </row>
    <row r="266" spans="1:1" ht="20" customHeight="1" x14ac:dyDescent="0.2">
      <c r="A266" s="21">
        <f t="shared" si="4"/>
        <v>263</v>
      </c>
    </row>
    <row r="267" spans="1:1" ht="20" customHeight="1" x14ac:dyDescent="0.2">
      <c r="A267" s="21">
        <f t="shared" si="4"/>
        <v>264</v>
      </c>
    </row>
    <row r="268" spans="1:1" ht="20" customHeight="1" x14ac:dyDescent="0.2">
      <c r="A268" s="21">
        <f t="shared" si="4"/>
        <v>265</v>
      </c>
    </row>
    <row r="269" spans="1:1" ht="20" customHeight="1" x14ac:dyDescent="0.2">
      <c r="A269" s="21">
        <f t="shared" si="4"/>
        <v>266</v>
      </c>
    </row>
    <row r="270" spans="1:1" ht="20" customHeight="1" x14ac:dyDescent="0.2">
      <c r="A270" s="21">
        <f t="shared" si="4"/>
        <v>267</v>
      </c>
    </row>
    <row r="271" spans="1:1" ht="20" customHeight="1" x14ac:dyDescent="0.2">
      <c r="A271" s="21">
        <f t="shared" si="4"/>
        <v>268</v>
      </c>
    </row>
    <row r="272" spans="1:1" ht="20" customHeight="1" x14ac:dyDescent="0.2">
      <c r="A272" s="21">
        <f t="shared" si="4"/>
        <v>269</v>
      </c>
    </row>
    <row r="273" spans="1:1" ht="20" customHeight="1" x14ac:dyDescent="0.2">
      <c r="A273" s="21">
        <f t="shared" si="4"/>
        <v>270</v>
      </c>
    </row>
    <row r="274" spans="1:1" ht="20" customHeight="1" x14ac:dyDescent="0.2">
      <c r="A274" s="21">
        <f t="shared" si="4"/>
        <v>271</v>
      </c>
    </row>
    <row r="275" spans="1:1" ht="20" customHeight="1" x14ac:dyDescent="0.2">
      <c r="A275" s="21">
        <f t="shared" si="4"/>
        <v>272</v>
      </c>
    </row>
    <row r="276" spans="1:1" ht="20" customHeight="1" x14ac:dyDescent="0.2">
      <c r="A276" s="21">
        <f t="shared" si="4"/>
        <v>273</v>
      </c>
    </row>
    <row r="277" spans="1:1" ht="20" customHeight="1" x14ac:dyDescent="0.2">
      <c r="A277" s="21">
        <f t="shared" si="4"/>
        <v>274</v>
      </c>
    </row>
    <row r="278" spans="1:1" ht="20" customHeight="1" x14ac:dyDescent="0.2">
      <c r="A278" s="21">
        <f t="shared" si="4"/>
        <v>275</v>
      </c>
    </row>
    <row r="279" spans="1:1" ht="20" customHeight="1" x14ac:dyDescent="0.2">
      <c r="A279" s="21">
        <f t="shared" si="4"/>
        <v>276</v>
      </c>
    </row>
    <row r="280" spans="1:1" ht="20" customHeight="1" x14ac:dyDescent="0.2">
      <c r="A280" s="21">
        <f t="shared" si="4"/>
        <v>277</v>
      </c>
    </row>
    <row r="281" spans="1:1" ht="20" customHeight="1" x14ac:dyDescent="0.2">
      <c r="A281" s="21">
        <f t="shared" si="4"/>
        <v>278</v>
      </c>
    </row>
    <row r="282" spans="1:1" ht="20" customHeight="1" x14ac:dyDescent="0.2">
      <c r="A282" s="21">
        <f t="shared" si="4"/>
        <v>279</v>
      </c>
    </row>
    <row r="283" spans="1:1" ht="20" customHeight="1" x14ac:dyDescent="0.2">
      <c r="A283" s="21">
        <f t="shared" si="4"/>
        <v>280</v>
      </c>
    </row>
    <row r="284" spans="1:1" ht="20" customHeight="1" x14ac:dyDescent="0.2">
      <c r="A284" s="21">
        <f t="shared" si="4"/>
        <v>281</v>
      </c>
    </row>
    <row r="285" spans="1:1" ht="20" customHeight="1" x14ac:dyDescent="0.2">
      <c r="A285" s="21">
        <f t="shared" si="4"/>
        <v>282</v>
      </c>
    </row>
    <row r="286" spans="1:1" ht="20" customHeight="1" x14ac:dyDescent="0.2">
      <c r="A286" s="21">
        <f t="shared" si="4"/>
        <v>283</v>
      </c>
    </row>
    <row r="287" spans="1:1" ht="20" customHeight="1" x14ac:dyDescent="0.2">
      <c r="A287" s="21">
        <f t="shared" si="4"/>
        <v>284</v>
      </c>
    </row>
    <row r="288" spans="1:1" ht="20" customHeight="1" x14ac:dyDescent="0.2">
      <c r="A288" s="21">
        <f t="shared" si="4"/>
        <v>285</v>
      </c>
    </row>
    <row r="289" spans="1:1" ht="20" customHeight="1" x14ac:dyDescent="0.2">
      <c r="A289" s="21">
        <f t="shared" si="4"/>
        <v>286</v>
      </c>
    </row>
    <row r="290" spans="1:1" ht="20" customHeight="1" x14ac:dyDescent="0.2">
      <c r="A290" s="21">
        <f t="shared" si="4"/>
        <v>287</v>
      </c>
    </row>
    <row r="291" spans="1:1" ht="20" customHeight="1" x14ac:dyDescent="0.2">
      <c r="A291" s="21">
        <f t="shared" si="4"/>
        <v>288</v>
      </c>
    </row>
    <row r="292" spans="1:1" ht="20" customHeight="1" x14ac:dyDescent="0.2">
      <c r="A292" s="21">
        <f t="shared" si="4"/>
        <v>289</v>
      </c>
    </row>
    <row r="293" spans="1:1" ht="20" customHeight="1" x14ac:dyDescent="0.2">
      <c r="A293" s="21">
        <f t="shared" si="4"/>
        <v>290</v>
      </c>
    </row>
    <row r="294" spans="1:1" ht="20" customHeight="1" x14ac:dyDescent="0.2">
      <c r="A294" s="21">
        <f t="shared" si="4"/>
        <v>291</v>
      </c>
    </row>
    <row r="295" spans="1:1" ht="20" customHeight="1" x14ac:dyDescent="0.2">
      <c r="A295" s="21">
        <f t="shared" si="4"/>
        <v>292</v>
      </c>
    </row>
    <row r="296" spans="1:1" ht="20" customHeight="1" x14ac:dyDescent="0.2">
      <c r="A296" s="21">
        <f t="shared" si="4"/>
        <v>293</v>
      </c>
    </row>
    <row r="297" spans="1:1" ht="20" customHeight="1" x14ac:dyDescent="0.2">
      <c r="A297" s="21">
        <f t="shared" si="4"/>
        <v>294</v>
      </c>
    </row>
    <row r="298" spans="1:1" ht="20" customHeight="1" x14ac:dyDescent="0.2">
      <c r="A298" s="21">
        <f t="shared" si="4"/>
        <v>295</v>
      </c>
    </row>
    <row r="299" spans="1:1" ht="20" customHeight="1" x14ac:dyDescent="0.2">
      <c r="A299" s="21">
        <f t="shared" si="4"/>
        <v>296</v>
      </c>
    </row>
    <row r="300" spans="1:1" ht="20" customHeight="1" x14ac:dyDescent="0.2">
      <c r="A300" s="21">
        <f t="shared" si="4"/>
        <v>297</v>
      </c>
    </row>
    <row r="301" spans="1:1" ht="20" customHeight="1" x14ac:dyDescent="0.2">
      <c r="A301" s="21">
        <f t="shared" si="4"/>
        <v>298</v>
      </c>
    </row>
    <row r="302" spans="1:1" ht="20" customHeight="1" x14ac:dyDescent="0.2">
      <c r="A302" s="21">
        <f t="shared" si="4"/>
        <v>299</v>
      </c>
    </row>
    <row r="303" spans="1:1" ht="20" customHeight="1" x14ac:dyDescent="0.2">
      <c r="A303" s="21">
        <f t="shared" si="4"/>
        <v>300</v>
      </c>
    </row>
    <row r="304" spans="1:1" ht="20" customHeight="1" x14ac:dyDescent="0.2">
      <c r="A304" s="21">
        <f t="shared" si="4"/>
        <v>301</v>
      </c>
    </row>
    <row r="305" spans="1:1" ht="20" customHeight="1" x14ac:dyDescent="0.2">
      <c r="A305" s="21">
        <f t="shared" si="4"/>
        <v>302</v>
      </c>
    </row>
    <row r="306" spans="1:1" ht="20" customHeight="1" x14ac:dyDescent="0.2">
      <c r="A306" s="21">
        <f t="shared" si="4"/>
        <v>303</v>
      </c>
    </row>
    <row r="307" spans="1:1" ht="20" customHeight="1" x14ac:dyDescent="0.2">
      <c r="A307" s="21">
        <f t="shared" si="4"/>
        <v>304</v>
      </c>
    </row>
    <row r="308" spans="1:1" ht="20" customHeight="1" x14ac:dyDescent="0.2">
      <c r="A308" s="21">
        <f t="shared" si="4"/>
        <v>305</v>
      </c>
    </row>
    <row r="309" spans="1:1" ht="20" customHeight="1" x14ac:dyDescent="0.2">
      <c r="A309" s="21">
        <f t="shared" si="4"/>
        <v>306</v>
      </c>
    </row>
    <row r="310" spans="1:1" ht="20" customHeight="1" x14ac:dyDescent="0.2">
      <c r="A310" s="21">
        <f t="shared" si="4"/>
        <v>307</v>
      </c>
    </row>
    <row r="311" spans="1:1" ht="20" customHeight="1" x14ac:dyDescent="0.2">
      <c r="A311" s="21">
        <f t="shared" si="4"/>
        <v>308</v>
      </c>
    </row>
    <row r="312" spans="1:1" ht="20" customHeight="1" x14ac:dyDescent="0.2">
      <c r="A312" s="21">
        <f t="shared" si="4"/>
        <v>309</v>
      </c>
    </row>
    <row r="313" spans="1:1" ht="20" customHeight="1" x14ac:dyDescent="0.2">
      <c r="A313" s="21">
        <f t="shared" si="4"/>
        <v>310</v>
      </c>
    </row>
    <row r="314" spans="1:1" ht="20" customHeight="1" x14ac:dyDescent="0.2">
      <c r="A314" s="21">
        <f t="shared" si="4"/>
        <v>311</v>
      </c>
    </row>
    <row r="315" spans="1:1" ht="20" customHeight="1" x14ac:dyDescent="0.2">
      <c r="A315" s="21">
        <f t="shared" si="4"/>
        <v>312</v>
      </c>
    </row>
    <row r="316" spans="1:1" ht="20" customHeight="1" x14ac:dyDescent="0.2">
      <c r="A316" s="21">
        <f t="shared" si="4"/>
        <v>313</v>
      </c>
    </row>
    <row r="317" spans="1:1" ht="20" customHeight="1" x14ac:dyDescent="0.2">
      <c r="A317" s="21">
        <f t="shared" si="4"/>
        <v>314</v>
      </c>
    </row>
    <row r="318" spans="1:1" ht="20" customHeight="1" x14ac:dyDescent="0.2">
      <c r="A318" s="21">
        <f t="shared" si="4"/>
        <v>315</v>
      </c>
    </row>
    <row r="319" spans="1:1" ht="20" customHeight="1" x14ac:dyDescent="0.2">
      <c r="A319" s="21">
        <f t="shared" si="4"/>
        <v>316</v>
      </c>
    </row>
    <row r="320" spans="1:1" ht="20" customHeight="1" x14ac:dyDescent="0.2">
      <c r="A320" s="21">
        <f t="shared" si="4"/>
        <v>317</v>
      </c>
    </row>
    <row r="321" spans="1:1" ht="20" customHeight="1" x14ac:dyDescent="0.2">
      <c r="A321" s="21">
        <f t="shared" si="4"/>
        <v>318</v>
      </c>
    </row>
    <row r="322" spans="1:1" ht="20" customHeight="1" x14ac:dyDescent="0.2">
      <c r="A322" s="21">
        <f t="shared" si="4"/>
        <v>319</v>
      </c>
    </row>
    <row r="323" spans="1:1" ht="20" customHeight="1" x14ac:dyDescent="0.2">
      <c r="A323" s="21">
        <f t="shared" si="4"/>
        <v>320</v>
      </c>
    </row>
    <row r="324" spans="1:1" ht="20" customHeight="1" x14ac:dyDescent="0.2">
      <c r="A324" s="21">
        <f t="shared" si="4"/>
        <v>321</v>
      </c>
    </row>
    <row r="325" spans="1:1" ht="20" customHeight="1" x14ac:dyDescent="0.2">
      <c r="A325" s="21">
        <f t="shared" si="4"/>
        <v>322</v>
      </c>
    </row>
    <row r="326" spans="1:1" ht="20" customHeight="1" x14ac:dyDescent="0.2">
      <c r="A326" s="21">
        <f t="shared" ref="A326:A389" si="5">A325+1</f>
        <v>323</v>
      </c>
    </row>
    <row r="327" spans="1:1" ht="20" customHeight="1" x14ac:dyDescent="0.2">
      <c r="A327" s="21">
        <f t="shared" si="5"/>
        <v>324</v>
      </c>
    </row>
    <row r="328" spans="1:1" ht="20" customHeight="1" x14ac:dyDescent="0.2">
      <c r="A328" s="21">
        <f t="shared" si="5"/>
        <v>325</v>
      </c>
    </row>
    <row r="329" spans="1:1" ht="20" customHeight="1" x14ac:dyDescent="0.2">
      <c r="A329" s="21">
        <f t="shared" si="5"/>
        <v>326</v>
      </c>
    </row>
    <row r="330" spans="1:1" ht="20" customHeight="1" x14ac:dyDescent="0.2">
      <c r="A330" s="21">
        <f t="shared" si="5"/>
        <v>327</v>
      </c>
    </row>
    <row r="331" spans="1:1" ht="20" customHeight="1" x14ac:dyDescent="0.2">
      <c r="A331" s="21">
        <f t="shared" si="5"/>
        <v>328</v>
      </c>
    </row>
    <row r="332" spans="1:1" ht="20" customHeight="1" x14ac:dyDescent="0.2">
      <c r="A332" s="21">
        <f t="shared" si="5"/>
        <v>329</v>
      </c>
    </row>
    <row r="333" spans="1:1" ht="20" customHeight="1" x14ac:dyDescent="0.2">
      <c r="A333" s="21">
        <f t="shared" si="5"/>
        <v>330</v>
      </c>
    </row>
    <row r="334" spans="1:1" ht="20" customHeight="1" x14ac:dyDescent="0.2">
      <c r="A334" s="21">
        <f t="shared" si="5"/>
        <v>331</v>
      </c>
    </row>
    <row r="335" spans="1:1" ht="20" customHeight="1" x14ac:dyDescent="0.2">
      <c r="A335" s="21">
        <f t="shared" si="5"/>
        <v>332</v>
      </c>
    </row>
    <row r="336" spans="1:1" ht="20" customHeight="1" x14ac:dyDescent="0.2">
      <c r="A336" s="21">
        <f t="shared" si="5"/>
        <v>333</v>
      </c>
    </row>
    <row r="337" spans="1:1" ht="20" customHeight="1" x14ac:dyDescent="0.2">
      <c r="A337" s="21">
        <f t="shared" si="5"/>
        <v>334</v>
      </c>
    </row>
    <row r="338" spans="1:1" ht="20" customHeight="1" x14ac:dyDescent="0.2">
      <c r="A338" s="21">
        <f t="shared" si="5"/>
        <v>335</v>
      </c>
    </row>
    <row r="339" spans="1:1" ht="20" customHeight="1" x14ac:dyDescent="0.2">
      <c r="A339" s="21">
        <f t="shared" si="5"/>
        <v>336</v>
      </c>
    </row>
    <row r="340" spans="1:1" ht="20" customHeight="1" x14ac:dyDescent="0.2">
      <c r="A340" s="21">
        <f t="shared" si="5"/>
        <v>337</v>
      </c>
    </row>
    <row r="341" spans="1:1" ht="20" customHeight="1" x14ac:dyDescent="0.2">
      <c r="A341" s="21">
        <f t="shared" si="5"/>
        <v>338</v>
      </c>
    </row>
    <row r="342" spans="1:1" ht="20" customHeight="1" x14ac:dyDescent="0.2">
      <c r="A342" s="21">
        <f t="shared" si="5"/>
        <v>339</v>
      </c>
    </row>
    <row r="343" spans="1:1" ht="20" customHeight="1" x14ac:dyDescent="0.2">
      <c r="A343" s="21">
        <f t="shared" si="5"/>
        <v>340</v>
      </c>
    </row>
    <row r="344" spans="1:1" ht="20" customHeight="1" x14ac:dyDescent="0.2">
      <c r="A344" s="21">
        <f t="shared" si="5"/>
        <v>341</v>
      </c>
    </row>
    <row r="345" spans="1:1" ht="20" customHeight="1" x14ac:dyDescent="0.2">
      <c r="A345" s="21">
        <f t="shared" si="5"/>
        <v>342</v>
      </c>
    </row>
    <row r="346" spans="1:1" ht="20" customHeight="1" x14ac:dyDescent="0.2">
      <c r="A346" s="21">
        <f t="shared" si="5"/>
        <v>343</v>
      </c>
    </row>
    <row r="347" spans="1:1" ht="20" customHeight="1" x14ac:dyDescent="0.2">
      <c r="A347" s="21">
        <f t="shared" si="5"/>
        <v>344</v>
      </c>
    </row>
    <row r="348" spans="1:1" ht="20" customHeight="1" x14ac:dyDescent="0.2">
      <c r="A348" s="21">
        <f t="shared" si="5"/>
        <v>345</v>
      </c>
    </row>
    <row r="349" spans="1:1" ht="20" customHeight="1" x14ac:dyDescent="0.2">
      <c r="A349" s="21">
        <f t="shared" si="5"/>
        <v>346</v>
      </c>
    </row>
    <row r="350" spans="1:1" ht="20" customHeight="1" x14ac:dyDescent="0.2">
      <c r="A350" s="21">
        <f t="shared" si="5"/>
        <v>347</v>
      </c>
    </row>
    <row r="351" spans="1:1" ht="20" customHeight="1" x14ac:dyDescent="0.2">
      <c r="A351" s="21">
        <f t="shared" si="5"/>
        <v>348</v>
      </c>
    </row>
    <row r="352" spans="1:1" ht="20" customHeight="1" x14ac:dyDescent="0.2">
      <c r="A352" s="21">
        <f t="shared" si="5"/>
        <v>349</v>
      </c>
    </row>
    <row r="353" spans="1:1" ht="20" customHeight="1" x14ac:dyDescent="0.2">
      <c r="A353" s="21">
        <f t="shared" si="5"/>
        <v>350</v>
      </c>
    </row>
    <row r="354" spans="1:1" ht="20" customHeight="1" x14ac:dyDescent="0.2">
      <c r="A354" s="21">
        <f t="shared" si="5"/>
        <v>351</v>
      </c>
    </row>
    <row r="355" spans="1:1" ht="20" customHeight="1" x14ac:dyDescent="0.2">
      <c r="A355" s="21">
        <f t="shared" si="5"/>
        <v>352</v>
      </c>
    </row>
    <row r="356" spans="1:1" ht="20" customHeight="1" x14ac:dyDescent="0.2">
      <c r="A356" s="21">
        <f t="shared" si="5"/>
        <v>353</v>
      </c>
    </row>
    <row r="357" spans="1:1" ht="20" customHeight="1" x14ac:dyDescent="0.2">
      <c r="A357" s="21">
        <f t="shared" si="5"/>
        <v>354</v>
      </c>
    </row>
    <row r="358" spans="1:1" ht="20" customHeight="1" x14ac:dyDescent="0.2">
      <c r="A358" s="21">
        <f t="shared" si="5"/>
        <v>355</v>
      </c>
    </row>
    <row r="359" spans="1:1" ht="20" customHeight="1" x14ac:dyDescent="0.2">
      <c r="A359" s="21">
        <f t="shared" si="5"/>
        <v>356</v>
      </c>
    </row>
    <row r="360" spans="1:1" ht="20" customHeight="1" x14ac:dyDescent="0.2">
      <c r="A360" s="21">
        <f t="shared" si="5"/>
        <v>357</v>
      </c>
    </row>
    <row r="361" spans="1:1" ht="20" customHeight="1" x14ac:dyDescent="0.2">
      <c r="A361" s="21">
        <f t="shared" si="5"/>
        <v>358</v>
      </c>
    </row>
    <row r="362" spans="1:1" ht="20" customHeight="1" x14ac:dyDescent="0.2">
      <c r="A362" s="21">
        <f t="shared" si="5"/>
        <v>359</v>
      </c>
    </row>
    <row r="363" spans="1:1" ht="20" customHeight="1" x14ac:dyDescent="0.2">
      <c r="A363" s="21">
        <f t="shared" si="5"/>
        <v>360</v>
      </c>
    </row>
    <row r="364" spans="1:1" ht="20" customHeight="1" x14ac:dyDescent="0.2">
      <c r="A364" s="21">
        <f t="shared" si="5"/>
        <v>361</v>
      </c>
    </row>
    <row r="365" spans="1:1" ht="20" customHeight="1" x14ac:dyDescent="0.2">
      <c r="A365" s="21">
        <f t="shared" si="5"/>
        <v>362</v>
      </c>
    </row>
    <row r="366" spans="1:1" ht="20" customHeight="1" x14ac:dyDescent="0.2">
      <c r="A366" s="21">
        <f t="shared" si="5"/>
        <v>363</v>
      </c>
    </row>
    <row r="367" spans="1:1" ht="20" customHeight="1" x14ac:dyDescent="0.2">
      <c r="A367" s="21">
        <f t="shared" si="5"/>
        <v>364</v>
      </c>
    </row>
    <row r="368" spans="1:1" ht="20" customHeight="1" x14ac:dyDescent="0.2">
      <c r="A368" s="21">
        <f t="shared" si="5"/>
        <v>365</v>
      </c>
    </row>
    <row r="369" spans="1:1" ht="20" customHeight="1" x14ac:dyDescent="0.2">
      <c r="A369" s="21">
        <f t="shared" si="5"/>
        <v>366</v>
      </c>
    </row>
    <row r="370" spans="1:1" ht="20" customHeight="1" x14ac:dyDescent="0.2">
      <c r="A370" s="21">
        <f t="shared" si="5"/>
        <v>367</v>
      </c>
    </row>
    <row r="371" spans="1:1" ht="20" customHeight="1" x14ac:dyDescent="0.2">
      <c r="A371" s="21">
        <f t="shared" si="5"/>
        <v>368</v>
      </c>
    </row>
    <row r="372" spans="1:1" ht="20" customHeight="1" x14ac:dyDescent="0.2">
      <c r="A372" s="21">
        <f t="shared" si="5"/>
        <v>369</v>
      </c>
    </row>
    <row r="373" spans="1:1" ht="20" customHeight="1" x14ac:dyDescent="0.2">
      <c r="A373" s="21">
        <f t="shared" si="5"/>
        <v>370</v>
      </c>
    </row>
    <row r="374" spans="1:1" ht="20" customHeight="1" x14ac:dyDescent="0.2">
      <c r="A374" s="21">
        <f t="shared" si="5"/>
        <v>371</v>
      </c>
    </row>
    <row r="375" spans="1:1" ht="20" customHeight="1" x14ac:dyDescent="0.2">
      <c r="A375" s="21">
        <f t="shared" si="5"/>
        <v>372</v>
      </c>
    </row>
    <row r="376" spans="1:1" ht="20" customHeight="1" x14ac:dyDescent="0.2">
      <c r="A376" s="21">
        <f t="shared" si="5"/>
        <v>373</v>
      </c>
    </row>
    <row r="377" spans="1:1" ht="20" customHeight="1" x14ac:dyDescent="0.2">
      <c r="A377" s="21">
        <f t="shared" si="5"/>
        <v>374</v>
      </c>
    </row>
    <row r="378" spans="1:1" ht="20" customHeight="1" x14ac:dyDescent="0.2">
      <c r="A378" s="21">
        <f t="shared" si="5"/>
        <v>375</v>
      </c>
    </row>
    <row r="379" spans="1:1" ht="20" customHeight="1" x14ac:dyDescent="0.2">
      <c r="A379" s="21">
        <f t="shared" si="5"/>
        <v>376</v>
      </c>
    </row>
    <row r="380" spans="1:1" ht="20" customHeight="1" x14ac:dyDescent="0.2">
      <c r="A380" s="21">
        <f t="shared" si="5"/>
        <v>377</v>
      </c>
    </row>
    <row r="381" spans="1:1" ht="20" customHeight="1" x14ac:dyDescent="0.2">
      <c r="A381" s="21">
        <f t="shared" si="5"/>
        <v>378</v>
      </c>
    </row>
    <row r="382" spans="1:1" ht="20" customHeight="1" x14ac:dyDescent="0.2">
      <c r="A382" s="21">
        <f t="shared" si="5"/>
        <v>379</v>
      </c>
    </row>
    <row r="383" spans="1:1" ht="20" customHeight="1" x14ac:dyDescent="0.2">
      <c r="A383" s="21">
        <f t="shared" si="5"/>
        <v>380</v>
      </c>
    </row>
    <row r="384" spans="1:1" ht="20" customHeight="1" x14ac:dyDescent="0.2">
      <c r="A384" s="21">
        <f t="shared" si="5"/>
        <v>381</v>
      </c>
    </row>
    <row r="385" spans="1:1" ht="20" customHeight="1" x14ac:dyDescent="0.2">
      <c r="A385" s="21">
        <f t="shared" si="5"/>
        <v>382</v>
      </c>
    </row>
    <row r="386" spans="1:1" ht="20" customHeight="1" x14ac:dyDescent="0.2">
      <c r="A386" s="21">
        <f t="shared" si="5"/>
        <v>383</v>
      </c>
    </row>
    <row r="387" spans="1:1" ht="20" customHeight="1" x14ac:dyDescent="0.2">
      <c r="A387" s="21">
        <f t="shared" si="5"/>
        <v>384</v>
      </c>
    </row>
    <row r="388" spans="1:1" ht="20" customHeight="1" x14ac:dyDescent="0.2">
      <c r="A388" s="21">
        <f t="shared" si="5"/>
        <v>385</v>
      </c>
    </row>
    <row r="389" spans="1:1" ht="20" customHeight="1" x14ac:dyDescent="0.2">
      <c r="A389" s="21">
        <f t="shared" si="5"/>
        <v>386</v>
      </c>
    </row>
    <row r="390" spans="1:1" ht="20" customHeight="1" x14ac:dyDescent="0.2">
      <c r="A390" s="21">
        <f t="shared" ref="A390:A453" si="6">A389+1</f>
        <v>387</v>
      </c>
    </row>
    <row r="391" spans="1:1" ht="20" customHeight="1" x14ac:dyDescent="0.2">
      <c r="A391" s="21">
        <f t="shared" si="6"/>
        <v>388</v>
      </c>
    </row>
    <row r="392" spans="1:1" ht="20" customHeight="1" x14ac:dyDescent="0.2">
      <c r="A392" s="21">
        <f t="shared" si="6"/>
        <v>389</v>
      </c>
    </row>
    <row r="393" spans="1:1" ht="20" customHeight="1" x14ac:dyDescent="0.2">
      <c r="A393" s="21">
        <f t="shared" si="6"/>
        <v>390</v>
      </c>
    </row>
    <row r="394" spans="1:1" ht="20" customHeight="1" x14ac:dyDescent="0.2">
      <c r="A394" s="21">
        <f t="shared" si="6"/>
        <v>391</v>
      </c>
    </row>
    <row r="395" spans="1:1" ht="20" customHeight="1" x14ac:dyDescent="0.2">
      <c r="A395" s="21">
        <f t="shared" si="6"/>
        <v>392</v>
      </c>
    </row>
    <row r="396" spans="1:1" ht="20" customHeight="1" x14ac:dyDescent="0.2">
      <c r="A396" s="21">
        <f t="shared" si="6"/>
        <v>393</v>
      </c>
    </row>
    <row r="397" spans="1:1" ht="20" customHeight="1" x14ac:dyDescent="0.2">
      <c r="A397" s="21">
        <f t="shared" si="6"/>
        <v>394</v>
      </c>
    </row>
    <row r="398" spans="1:1" ht="20" customHeight="1" x14ac:dyDescent="0.2">
      <c r="A398" s="21">
        <f t="shared" si="6"/>
        <v>395</v>
      </c>
    </row>
    <row r="399" spans="1:1" ht="20" customHeight="1" x14ac:dyDescent="0.2">
      <c r="A399" s="21">
        <f t="shared" si="6"/>
        <v>396</v>
      </c>
    </row>
    <row r="400" spans="1:1" ht="20" customHeight="1" x14ac:dyDescent="0.2">
      <c r="A400" s="21">
        <f t="shared" si="6"/>
        <v>397</v>
      </c>
    </row>
    <row r="401" spans="1:1" ht="20" customHeight="1" x14ac:dyDescent="0.2">
      <c r="A401" s="21">
        <f t="shared" si="6"/>
        <v>398</v>
      </c>
    </row>
    <row r="402" spans="1:1" ht="20" customHeight="1" x14ac:dyDescent="0.2">
      <c r="A402" s="21">
        <f t="shared" si="6"/>
        <v>399</v>
      </c>
    </row>
    <row r="403" spans="1:1" ht="20" customHeight="1" x14ac:dyDescent="0.2">
      <c r="A403" s="21">
        <f t="shared" si="6"/>
        <v>400</v>
      </c>
    </row>
    <row r="404" spans="1:1" ht="20" customHeight="1" x14ac:dyDescent="0.2">
      <c r="A404" s="21">
        <f t="shared" si="6"/>
        <v>401</v>
      </c>
    </row>
    <row r="405" spans="1:1" ht="20" customHeight="1" x14ac:dyDescent="0.2">
      <c r="A405" s="21">
        <f t="shared" si="6"/>
        <v>402</v>
      </c>
    </row>
    <row r="406" spans="1:1" ht="20" customHeight="1" x14ac:dyDescent="0.2">
      <c r="A406" s="21">
        <f t="shared" si="6"/>
        <v>403</v>
      </c>
    </row>
    <row r="407" spans="1:1" ht="20" customHeight="1" x14ac:dyDescent="0.2">
      <c r="A407" s="21">
        <f t="shared" si="6"/>
        <v>404</v>
      </c>
    </row>
    <row r="408" spans="1:1" ht="20" customHeight="1" x14ac:dyDescent="0.2">
      <c r="A408" s="21">
        <f t="shared" si="6"/>
        <v>405</v>
      </c>
    </row>
    <row r="409" spans="1:1" ht="20" customHeight="1" x14ac:dyDescent="0.2">
      <c r="A409" s="21">
        <f t="shared" si="6"/>
        <v>406</v>
      </c>
    </row>
    <row r="410" spans="1:1" x14ac:dyDescent="0.2">
      <c r="A410" s="21">
        <f t="shared" si="6"/>
        <v>407</v>
      </c>
    </row>
    <row r="411" spans="1:1" x14ac:dyDescent="0.2">
      <c r="A411" s="21">
        <f t="shared" si="6"/>
        <v>408</v>
      </c>
    </row>
    <row r="412" spans="1:1" x14ac:dyDescent="0.2">
      <c r="A412" s="21">
        <f t="shared" si="6"/>
        <v>409</v>
      </c>
    </row>
    <row r="413" spans="1:1" x14ac:dyDescent="0.2">
      <c r="A413" s="21">
        <f t="shared" si="6"/>
        <v>410</v>
      </c>
    </row>
    <row r="414" spans="1:1" x14ac:dyDescent="0.2">
      <c r="A414" s="21">
        <f t="shared" si="6"/>
        <v>411</v>
      </c>
    </row>
    <row r="415" spans="1:1" x14ac:dyDescent="0.2">
      <c r="A415" s="21">
        <f t="shared" si="6"/>
        <v>412</v>
      </c>
    </row>
    <row r="416" spans="1:1" x14ac:dyDescent="0.2">
      <c r="A416" s="21">
        <f t="shared" si="6"/>
        <v>413</v>
      </c>
    </row>
    <row r="417" spans="1:1" x14ac:dyDescent="0.2">
      <c r="A417" s="21">
        <f t="shared" si="6"/>
        <v>414</v>
      </c>
    </row>
    <row r="418" spans="1:1" x14ac:dyDescent="0.2">
      <c r="A418" s="21">
        <f t="shared" si="6"/>
        <v>415</v>
      </c>
    </row>
    <row r="419" spans="1:1" x14ac:dyDescent="0.2">
      <c r="A419" s="21">
        <f t="shared" si="6"/>
        <v>416</v>
      </c>
    </row>
    <row r="420" spans="1:1" x14ac:dyDescent="0.2">
      <c r="A420" s="21">
        <f t="shared" si="6"/>
        <v>417</v>
      </c>
    </row>
    <row r="421" spans="1:1" x14ac:dyDescent="0.2">
      <c r="A421" s="21">
        <f t="shared" si="6"/>
        <v>418</v>
      </c>
    </row>
    <row r="422" spans="1:1" x14ac:dyDescent="0.2">
      <c r="A422" s="21">
        <f t="shared" si="6"/>
        <v>419</v>
      </c>
    </row>
    <row r="423" spans="1:1" x14ac:dyDescent="0.2">
      <c r="A423" s="21">
        <f t="shared" si="6"/>
        <v>420</v>
      </c>
    </row>
    <row r="424" spans="1:1" x14ac:dyDescent="0.2">
      <c r="A424" s="21">
        <f t="shared" si="6"/>
        <v>421</v>
      </c>
    </row>
    <row r="425" spans="1:1" x14ac:dyDescent="0.2">
      <c r="A425" s="21">
        <f t="shared" si="6"/>
        <v>422</v>
      </c>
    </row>
    <row r="426" spans="1:1" x14ac:dyDescent="0.2">
      <c r="A426" s="21">
        <f t="shared" si="6"/>
        <v>423</v>
      </c>
    </row>
    <row r="427" spans="1:1" x14ac:dyDescent="0.2">
      <c r="A427" s="21">
        <f t="shared" si="6"/>
        <v>424</v>
      </c>
    </row>
    <row r="428" spans="1:1" x14ac:dyDescent="0.2">
      <c r="A428" s="21">
        <f t="shared" si="6"/>
        <v>425</v>
      </c>
    </row>
    <row r="429" spans="1:1" x14ac:dyDescent="0.2">
      <c r="A429" s="21">
        <f t="shared" si="6"/>
        <v>426</v>
      </c>
    </row>
    <row r="430" spans="1:1" x14ac:dyDescent="0.2">
      <c r="A430" s="21">
        <f t="shared" si="6"/>
        <v>427</v>
      </c>
    </row>
    <row r="431" spans="1:1" x14ac:dyDescent="0.2">
      <c r="A431" s="21">
        <f t="shared" si="6"/>
        <v>428</v>
      </c>
    </row>
    <row r="432" spans="1:1" x14ac:dyDescent="0.2">
      <c r="A432" s="21">
        <f t="shared" si="6"/>
        <v>429</v>
      </c>
    </row>
    <row r="433" spans="1:1" x14ac:dyDescent="0.2">
      <c r="A433" s="21">
        <f t="shared" si="6"/>
        <v>430</v>
      </c>
    </row>
    <row r="434" spans="1:1" x14ac:dyDescent="0.2">
      <c r="A434" s="21">
        <f t="shared" si="6"/>
        <v>431</v>
      </c>
    </row>
    <row r="435" spans="1:1" x14ac:dyDescent="0.2">
      <c r="A435" s="21">
        <f t="shared" si="6"/>
        <v>432</v>
      </c>
    </row>
    <row r="436" spans="1:1" x14ac:dyDescent="0.2">
      <c r="A436" s="21">
        <f t="shared" si="6"/>
        <v>433</v>
      </c>
    </row>
    <row r="437" spans="1:1" x14ac:dyDescent="0.2">
      <c r="A437" s="21">
        <f t="shared" si="6"/>
        <v>434</v>
      </c>
    </row>
    <row r="438" spans="1:1" x14ac:dyDescent="0.2">
      <c r="A438" s="21">
        <f t="shared" si="6"/>
        <v>435</v>
      </c>
    </row>
    <row r="439" spans="1:1" x14ac:dyDescent="0.2">
      <c r="A439" s="21">
        <f t="shared" si="6"/>
        <v>436</v>
      </c>
    </row>
    <row r="440" spans="1:1" x14ac:dyDescent="0.2">
      <c r="A440" s="21">
        <f t="shared" si="6"/>
        <v>437</v>
      </c>
    </row>
    <row r="441" spans="1:1" x14ac:dyDescent="0.2">
      <c r="A441" s="21">
        <f t="shared" si="6"/>
        <v>438</v>
      </c>
    </row>
    <row r="442" spans="1:1" x14ac:dyDescent="0.2">
      <c r="A442" s="21">
        <f t="shared" si="6"/>
        <v>439</v>
      </c>
    </row>
    <row r="443" spans="1:1" x14ac:dyDescent="0.2">
      <c r="A443" s="21">
        <f t="shared" si="6"/>
        <v>440</v>
      </c>
    </row>
    <row r="444" spans="1:1" x14ac:dyDescent="0.2">
      <c r="A444" s="21">
        <f t="shared" si="6"/>
        <v>441</v>
      </c>
    </row>
    <row r="445" spans="1:1" x14ac:dyDescent="0.2">
      <c r="A445" s="21">
        <f t="shared" si="6"/>
        <v>442</v>
      </c>
    </row>
    <row r="446" spans="1:1" x14ac:dyDescent="0.2">
      <c r="A446" s="21">
        <f t="shared" si="6"/>
        <v>443</v>
      </c>
    </row>
    <row r="447" spans="1:1" x14ac:dyDescent="0.2">
      <c r="A447" s="21">
        <f t="shared" si="6"/>
        <v>444</v>
      </c>
    </row>
    <row r="448" spans="1:1" x14ac:dyDescent="0.2">
      <c r="A448" s="21">
        <f t="shared" si="6"/>
        <v>445</v>
      </c>
    </row>
    <row r="449" spans="1:1" x14ac:dyDescent="0.2">
      <c r="A449" s="21">
        <f t="shared" si="6"/>
        <v>446</v>
      </c>
    </row>
    <row r="450" spans="1:1" x14ac:dyDescent="0.2">
      <c r="A450" s="21">
        <f t="shared" si="6"/>
        <v>447</v>
      </c>
    </row>
    <row r="451" spans="1:1" x14ac:dyDescent="0.2">
      <c r="A451" s="21">
        <f t="shared" si="6"/>
        <v>448</v>
      </c>
    </row>
    <row r="452" spans="1:1" x14ac:dyDescent="0.2">
      <c r="A452" s="21">
        <f t="shared" si="6"/>
        <v>449</v>
      </c>
    </row>
    <row r="453" spans="1:1" x14ac:dyDescent="0.2">
      <c r="A453" s="21">
        <f t="shared" si="6"/>
        <v>450</v>
      </c>
    </row>
    <row r="454" spans="1:1" x14ac:dyDescent="0.2">
      <c r="A454" s="21">
        <f t="shared" ref="A454:A517" si="7">A453+1</f>
        <v>451</v>
      </c>
    </row>
    <row r="455" spans="1:1" x14ac:dyDescent="0.2">
      <c r="A455" s="21">
        <f t="shared" si="7"/>
        <v>452</v>
      </c>
    </row>
    <row r="456" spans="1:1" x14ac:dyDescent="0.2">
      <c r="A456" s="21">
        <f t="shared" si="7"/>
        <v>453</v>
      </c>
    </row>
    <row r="457" spans="1:1" x14ac:dyDescent="0.2">
      <c r="A457" s="21">
        <f t="shared" si="7"/>
        <v>454</v>
      </c>
    </row>
    <row r="458" spans="1:1" x14ac:dyDescent="0.2">
      <c r="A458" s="21">
        <f t="shared" si="7"/>
        <v>455</v>
      </c>
    </row>
    <row r="459" spans="1:1" x14ac:dyDescent="0.2">
      <c r="A459" s="21">
        <f t="shared" si="7"/>
        <v>456</v>
      </c>
    </row>
    <row r="460" spans="1:1" x14ac:dyDescent="0.2">
      <c r="A460" s="21">
        <f t="shared" si="7"/>
        <v>457</v>
      </c>
    </row>
    <row r="461" spans="1:1" x14ac:dyDescent="0.2">
      <c r="A461" s="21">
        <f t="shared" si="7"/>
        <v>458</v>
      </c>
    </row>
    <row r="462" spans="1:1" x14ac:dyDescent="0.2">
      <c r="A462" s="21">
        <f t="shared" si="7"/>
        <v>459</v>
      </c>
    </row>
    <row r="463" spans="1:1" x14ac:dyDescent="0.2">
      <c r="A463" s="21">
        <f t="shared" si="7"/>
        <v>460</v>
      </c>
    </row>
    <row r="464" spans="1:1" x14ac:dyDescent="0.2">
      <c r="A464" s="21">
        <f t="shared" si="7"/>
        <v>461</v>
      </c>
    </row>
    <row r="465" spans="1:1" x14ac:dyDescent="0.2">
      <c r="A465" s="21">
        <f t="shared" si="7"/>
        <v>462</v>
      </c>
    </row>
    <row r="466" spans="1:1" x14ac:dyDescent="0.2">
      <c r="A466" s="21">
        <f t="shared" si="7"/>
        <v>463</v>
      </c>
    </row>
    <row r="467" spans="1:1" x14ac:dyDescent="0.2">
      <c r="A467" s="21">
        <f t="shared" si="7"/>
        <v>464</v>
      </c>
    </row>
    <row r="468" spans="1:1" x14ac:dyDescent="0.2">
      <c r="A468" s="21">
        <f t="shared" si="7"/>
        <v>465</v>
      </c>
    </row>
    <row r="469" spans="1:1" x14ac:dyDescent="0.2">
      <c r="A469" s="21">
        <f t="shared" si="7"/>
        <v>466</v>
      </c>
    </row>
    <row r="470" spans="1:1" x14ac:dyDescent="0.2">
      <c r="A470" s="21">
        <f t="shared" si="7"/>
        <v>467</v>
      </c>
    </row>
    <row r="471" spans="1:1" x14ac:dyDescent="0.2">
      <c r="A471" s="21">
        <f t="shared" si="7"/>
        <v>468</v>
      </c>
    </row>
    <row r="472" spans="1:1" x14ac:dyDescent="0.2">
      <c r="A472" s="21">
        <f t="shared" si="7"/>
        <v>469</v>
      </c>
    </row>
    <row r="473" spans="1:1" x14ac:dyDescent="0.2">
      <c r="A473" s="21">
        <f t="shared" si="7"/>
        <v>470</v>
      </c>
    </row>
    <row r="474" spans="1:1" x14ac:dyDescent="0.2">
      <c r="A474" s="21">
        <f t="shared" si="7"/>
        <v>471</v>
      </c>
    </row>
    <row r="475" spans="1:1" x14ac:dyDescent="0.2">
      <c r="A475" s="21">
        <f t="shared" si="7"/>
        <v>472</v>
      </c>
    </row>
    <row r="476" spans="1:1" x14ac:dyDescent="0.2">
      <c r="A476" s="21">
        <f t="shared" si="7"/>
        <v>473</v>
      </c>
    </row>
    <row r="477" spans="1:1" x14ac:dyDescent="0.2">
      <c r="A477" s="21">
        <f t="shared" si="7"/>
        <v>474</v>
      </c>
    </row>
    <row r="478" spans="1:1" x14ac:dyDescent="0.2">
      <c r="A478" s="21">
        <f t="shared" si="7"/>
        <v>475</v>
      </c>
    </row>
    <row r="479" spans="1:1" x14ac:dyDescent="0.2">
      <c r="A479" s="21">
        <f t="shared" si="7"/>
        <v>476</v>
      </c>
    </row>
    <row r="480" spans="1:1" x14ac:dyDescent="0.2">
      <c r="A480" s="21">
        <f t="shared" si="7"/>
        <v>477</v>
      </c>
    </row>
    <row r="481" spans="1:1" x14ac:dyDescent="0.2">
      <c r="A481" s="21">
        <f t="shared" si="7"/>
        <v>478</v>
      </c>
    </row>
    <row r="482" spans="1:1" x14ac:dyDescent="0.2">
      <c r="A482" s="21">
        <f t="shared" si="7"/>
        <v>479</v>
      </c>
    </row>
    <row r="483" spans="1:1" x14ac:dyDescent="0.2">
      <c r="A483" s="21">
        <f t="shared" si="7"/>
        <v>480</v>
      </c>
    </row>
    <row r="484" spans="1:1" x14ac:dyDescent="0.2">
      <c r="A484" s="21">
        <f t="shared" si="7"/>
        <v>481</v>
      </c>
    </row>
    <row r="485" spans="1:1" x14ac:dyDescent="0.2">
      <c r="A485" s="21">
        <f t="shared" si="7"/>
        <v>482</v>
      </c>
    </row>
    <row r="486" spans="1:1" x14ac:dyDescent="0.2">
      <c r="A486" s="21">
        <f t="shared" si="7"/>
        <v>483</v>
      </c>
    </row>
    <row r="487" spans="1:1" x14ac:dyDescent="0.2">
      <c r="A487" s="21">
        <f t="shared" si="7"/>
        <v>484</v>
      </c>
    </row>
    <row r="488" spans="1:1" x14ac:dyDescent="0.2">
      <c r="A488" s="21">
        <f t="shared" si="7"/>
        <v>485</v>
      </c>
    </row>
    <row r="489" spans="1:1" x14ac:dyDescent="0.2">
      <c r="A489" s="21">
        <f t="shared" si="7"/>
        <v>486</v>
      </c>
    </row>
    <row r="490" spans="1:1" x14ac:dyDescent="0.2">
      <c r="A490" s="21">
        <f t="shared" si="7"/>
        <v>487</v>
      </c>
    </row>
    <row r="491" spans="1:1" x14ac:dyDescent="0.2">
      <c r="A491" s="21">
        <f t="shared" si="7"/>
        <v>488</v>
      </c>
    </row>
    <row r="492" spans="1:1" x14ac:dyDescent="0.2">
      <c r="A492" s="21">
        <f t="shared" si="7"/>
        <v>489</v>
      </c>
    </row>
    <row r="493" spans="1:1" x14ac:dyDescent="0.2">
      <c r="A493" s="21">
        <f t="shared" si="7"/>
        <v>490</v>
      </c>
    </row>
    <row r="494" spans="1:1" x14ac:dyDescent="0.2">
      <c r="A494" s="21">
        <f t="shared" si="7"/>
        <v>491</v>
      </c>
    </row>
    <row r="495" spans="1:1" x14ac:dyDescent="0.2">
      <c r="A495" s="21">
        <f t="shared" si="7"/>
        <v>492</v>
      </c>
    </row>
    <row r="496" spans="1:1" x14ac:dyDescent="0.2">
      <c r="A496" s="21">
        <f t="shared" si="7"/>
        <v>493</v>
      </c>
    </row>
    <row r="497" spans="1:1" x14ac:dyDescent="0.2">
      <c r="A497" s="21">
        <f t="shared" si="7"/>
        <v>494</v>
      </c>
    </row>
    <row r="498" spans="1:1" x14ac:dyDescent="0.2">
      <c r="A498" s="21">
        <f t="shared" si="7"/>
        <v>495</v>
      </c>
    </row>
    <row r="499" spans="1:1" x14ac:dyDescent="0.2">
      <c r="A499" s="21">
        <f t="shared" si="7"/>
        <v>496</v>
      </c>
    </row>
    <row r="500" spans="1:1" x14ac:dyDescent="0.2">
      <c r="A500" s="21">
        <f t="shared" si="7"/>
        <v>497</v>
      </c>
    </row>
    <row r="501" spans="1:1" x14ac:dyDescent="0.2">
      <c r="A501" s="21">
        <f t="shared" si="7"/>
        <v>498</v>
      </c>
    </row>
    <row r="502" spans="1:1" x14ac:dyDescent="0.2">
      <c r="A502" s="21">
        <f t="shared" si="7"/>
        <v>499</v>
      </c>
    </row>
    <row r="503" spans="1:1" x14ac:dyDescent="0.2">
      <c r="A503" s="21">
        <f t="shared" si="7"/>
        <v>500</v>
      </c>
    </row>
    <row r="504" spans="1:1" x14ac:dyDescent="0.2">
      <c r="A504" s="21">
        <f t="shared" si="7"/>
        <v>501</v>
      </c>
    </row>
    <row r="505" spans="1:1" x14ac:dyDescent="0.2">
      <c r="A505" s="21">
        <f t="shared" si="7"/>
        <v>502</v>
      </c>
    </row>
    <row r="506" spans="1:1" x14ac:dyDescent="0.2">
      <c r="A506" s="21">
        <f t="shared" si="7"/>
        <v>503</v>
      </c>
    </row>
    <row r="507" spans="1:1" x14ac:dyDescent="0.2">
      <c r="A507" s="21">
        <f t="shared" si="7"/>
        <v>504</v>
      </c>
    </row>
    <row r="508" spans="1:1" x14ac:dyDescent="0.2">
      <c r="A508" s="21">
        <f t="shared" si="7"/>
        <v>505</v>
      </c>
    </row>
    <row r="509" spans="1:1" x14ac:dyDescent="0.2">
      <c r="A509" s="21">
        <f t="shared" si="7"/>
        <v>506</v>
      </c>
    </row>
    <row r="510" spans="1:1" x14ac:dyDescent="0.2">
      <c r="A510" s="21">
        <f t="shared" si="7"/>
        <v>507</v>
      </c>
    </row>
    <row r="511" spans="1:1" x14ac:dyDescent="0.2">
      <c r="A511" s="21">
        <f t="shared" si="7"/>
        <v>508</v>
      </c>
    </row>
    <row r="512" spans="1:1" x14ac:dyDescent="0.2">
      <c r="A512" s="21">
        <f t="shared" si="7"/>
        <v>509</v>
      </c>
    </row>
    <row r="513" spans="1:1" x14ac:dyDescent="0.2">
      <c r="A513" s="21">
        <f t="shared" si="7"/>
        <v>510</v>
      </c>
    </row>
    <row r="514" spans="1:1" x14ac:dyDescent="0.2">
      <c r="A514" s="21">
        <f t="shared" si="7"/>
        <v>511</v>
      </c>
    </row>
    <row r="515" spans="1:1" x14ac:dyDescent="0.2">
      <c r="A515" s="21">
        <f t="shared" si="7"/>
        <v>512</v>
      </c>
    </row>
    <row r="516" spans="1:1" x14ac:dyDescent="0.2">
      <c r="A516" s="21">
        <f t="shared" si="7"/>
        <v>513</v>
      </c>
    </row>
    <row r="517" spans="1:1" x14ac:dyDescent="0.2">
      <c r="A517" s="21">
        <f t="shared" si="7"/>
        <v>514</v>
      </c>
    </row>
    <row r="518" spans="1:1" x14ac:dyDescent="0.2">
      <c r="A518" s="21">
        <f t="shared" ref="A518:A581" si="8">A517+1</f>
        <v>515</v>
      </c>
    </row>
    <row r="519" spans="1:1" x14ac:dyDescent="0.2">
      <c r="A519" s="21">
        <f t="shared" si="8"/>
        <v>516</v>
      </c>
    </row>
    <row r="520" spans="1:1" x14ac:dyDescent="0.2">
      <c r="A520" s="21">
        <f t="shared" si="8"/>
        <v>517</v>
      </c>
    </row>
    <row r="521" spans="1:1" x14ac:dyDescent="0.2">
      <c r="A521" s="21">
        <f t="shared" si="8"/>
        <v>518</v>
      </c>
    </row>
    <row r="522" spans="1:1" x14ac:dyDescent="0.2">
      <c r="A522" s="21">
        <f t="shared" si="8"/>
        <v>519</v>
      </c>
    </row>
    <row r="523" spans="1:1" x14ac:dyDescent="0.2">
      <c r="A523" s="21">
        <f t="shared" si="8"/>
        <v>520</v>
      </c>
    </row>
    <row r="524" spans="1:1" x14ac:dyDescent="0.2">
      <c r="A524" s="21">
        <f t="shared" si="8"/>
        <v>521</v>
      </c>
    </row>
    <row r="525" spans="1:1" x14ac:dyDescent="0.2">
      <c r="A525" s="21">
        <f t="shared" si="8"/>
        <v>522</v>
      </c>
    </row>
    <row r="526" spans="1:1" x14ac:dyDescent="0.2">
      <c r="A526" s="21">
        <f t="shared" si="8"/>
        <v>523</v>
      </c>
    </row>
    <row r="527" spans="1:1" x14ac:dyDescent="0.2">
      <c r="A527" s="21">
        <f t="shared" si="8"/>
        <v>524</v>
      </c>
    </row>
    <row r="528" spans="1:1" x14ac:dyDescent="0.2">
      <c r="A528" s="21">
        <f t="shared" si="8"/>
        <v>525</v>
      </c>
    </row>
    <row r="529" spans="1:1" x14ac:dyDescent="0.2">
      <c r="A529" s="21">
        <f t="shared" si="8"/>
        <v>526</v>
      </c>
    </row>
    <row r="530" spans="1:1" x14ac:dyDescent="0.2">
      <c r="A530" s="21">
        <f t="shared" si="8"/>
        <v>527</v>
      </c>
    </row>
    <row r="531" spans="1:1" x14ac:dyDescent="0.2">
      <c r="A531" s="21">
        <f t="shared" si="8"/>
        <v>528</v>
      </c>
    </row>
    <row r="532" spans="1:1" x14ac:dyDescent="0.2">
      <c r="A532" s="21">
        <f t="shared" si="8"/>
        <v>529</v>
      </c>
    </row>
    <row r="533" spans="1:1" x14ac:dyDescent="0.2">
      <c r="A533" s="21">
        <f t="shared" si="8"/>
        <v>530</v>
      </c>
    </row>
    <row r="534" spans="1:1" x14ac:dyDescent="0.2">
      <c r="A534" s="21">
        <f t="shared" si="8"/>
        <v>531</v>
      </c>
    </row>
    <row r="535" spans="1:1" x14ac:dyDescent="0.2">
      <c r="A535" s="21">
        <f t="shared" si="8"/>
        <v>532</v>
      </c>
    </row>
    <row r="536" spans="1:1" x14ac:dyDescent="0.2">
      <c r="A536" s="21">
        <f t="shared" si="8"/>
        <v>533</v>
      </c>
    </row>
    <row r="537" spans="1:1" x14ac:dyDescent="0.2">
      <c r="A537" s="21">
        <f t="shared" si="8"/>
        <v>534</v>
      </c>
    </row>
    <row r="538" spans="1:1" x14ac:dyDescent="0.2">
      <c r="A538" s="21">
        <f t="shared" si="8"/>
        <v>535</v>
      </c>
    </row>
    <row r="539" spans="1:1" x14ac:dyDescent="0.2">
      <c r="A539" s="21">
        <f t="shared" si="8"/>
        <v>536</v>
      </c>
    </row>
    <row r="540" spans="1:1" x14ac:dyDescent="0.2">
      <c r="A540" s="21">
        <f t="shared" si="8"/>
        <v>537</v>
      </c>
    </row>
    <row r="541" spans="1:1" x14ac:dyDescent="0.2">
      <c r="A541" s="21">
        <f t="shared" si="8"/>
        <v>538</v>
      </c>
    </row>
    <row r="542" spans="1:1" x14ac:dyDescent="0.2">
      <c r="A542" s="21">
        <f t="shared" si="8"/>
        <v>539</v>
      </c>
    </row>
    <row r="543" spans="1:1" x14ac:dyDescent="0.2">
      <c r="A543" s="21">
        <f t="shared" si="8"/>
        <v>540</v>
      </c>
    </row>
    <row r="544" spans="1:1" x14ac:dyDescent="0.2">
      <c r="A544" s="21">
        <f t="shared" si="8"/>
        <v>541</v>
      </c>
    </row>
    <row r="545" spans="1:1" x14ac:dyDescent="0.2">
      <c r="A545" s="21">
        <f t="shared" si="8"/>
        <v>542</v>
      </c>
    </row>
    <row r="546" spans="1:1" x14ac:dyDescent="0.2">
      <c r="A546" s="21">
        <f t="shared" si="8"/>
        <v>543</v>
      </c>
    </row>
    <row r="547" spans="1:1" x14ac:dyDescent="0.2">
      <c r="A547" s="21">
        <f t="shared" si="8"/>
        <v>544</v>
      </c>
    </row>
    <row r="548" spans="1:1" x14ac:dyDescent="0.2">
      <c r="A548" s="21">
        <f t="shared" si="8"/>
        <v>545</v>
      </c>
    </row>
    <row r="549" spans="1:1" x14ac:dyDescent="0.2">
      <c r="A549" s="21">
        <f t="shared" si="8"/>
        <v>546</v>
      </c>
    </row>
    <row r="550" spans="1:1" x14ac:dyDescent="0.2">
      <c r="A550" s="21">
        <f t="shared" si="8"/>
        <v>547</v>
      </c>
    </row>
    <row r="551" spans="1:1" x14ac:dyDescent="0.2">
      <c r="A551" s="21">
        <f t="shared" si="8"/>
        <v>548</v>
      </c>
    </row>
    <row r="552" spans="1:1" x14ac:dyDescent="0.2">
      <c r="A552" s="21">
        <f t="shared" si="8"/>
        <v>549</v>
      </c>
    </row>
    <row r="553" spans="1:1" x14ac:dyDescent="0.2">
      <c r="A553" s="21">
        <f t="shared" si="8"/>
        <v>550</v>
      </c>
    </row>
    <row r="554" spans="1:1" x14ac:dyDescent="0.2">
      <c r="A554" s="21">
        <f t="shared" si="8"/>
        <v>551</v>
      </c>
    </row>
    <row r="555" spans="1:1" x14ac:dyDescent="0.2">
      <c r="A555" s="21">
        <f t="shared" si="8"/>
        <v>552</v>
      </c>
    </row>
    <row r="556" spans="1:1" x14ac:dyDescent="0.2">
      <c r="A556" s="21">
        <f t="shared" si="8"/>
        <v>553</v>
      </c>
    </row>
    <row r="557" spans="1:1" x14ac:dyDescent="0.2">
      <c r="A557" s="21">
        <f t="shared" si="8"/>
        <v>554</v>
      </c>
    </row>
    <row r="558" spans="1:1" x14ac:dyDescent="0.2">
      <c r="A558" s="21">
        <f t="shared" si="8"/>
        <v>555</v>
      </c>
    </row>
    <row r="559" spans="1:1" x14ac:dyDescent="0.2">
      <c r="A559" s="21">
        <f t="shared" si="8"/>
        <v>556</v>
      </c>
    </row>
    <row r="560" spans="1:1" x14ac:dyDescent="0.2">
      <c r="A560" s="21">
        <f t="shared" si="8"/>
        <v>557</v>
      </c>
    </row>
    <row r="561" spans="1:1" x14ac:dyDescent="0.2">
      <c r="A561" s="21">
        <f t="shared" si="8"/>
        <v>558</v>
      </c>
    </row>
    <row r="562" spans="1:1" x14ac:dyDescent="0.2">
      <c r="A562" s="21">
        <f t="shared" si="8"/>
        <v>559</v>
      </c>
    </row>
    <row r="563" spans="1:1" x14ac:dyDescent="0.2">
      <c r="A563" s="21">
        <f t="shared" si="8"/>
        <v>560</v>
      </c>
    </row>
    <row r="564" spans="1:1" x14ac:dyDescent="0.2">
      <c r="A564" s="21">
        <f t="shared" si="8"/>
        <v>561</v>
      </c>
    </row>
    <row r="565" spans="1:1" x14ac:dyDescent="0.2">
      <c r="A565" s="21">
        <f t="shared" si="8"/>
        <v>562</v>
      </c>
    </row>
    <row r="566" spans="1:1" x14ac:dyDescent="0.2">
      <c r="A566" s="21">
        <f t="shared" si="8"/>
        <v>563</v>
      </c>
    </row>
    <row r="567" spans="1:1" x14ac:dyDescent="0.2">
      <c r="A567" s="21">
        <f t="shared" si="8"/>
        <v>564</v>
      </c>
    </row>
    <row r="568" spans="1:1" x14ac:dyDescent="0.2">
      <c r="A568" s="21">
        <f t="shared" si="8"/>
        <v>565</v>
      </c>
    </row>
    <row r="569" spans="1:1" x14ac:dyDescent="0.2">
      <c r="A569" s="21">
        <f t="shared" si="8"/>
        <v>566</v>
      </c>
    </row>
    <row r="570" spans="1:1" x14ac:dyDescent="0.2">
      <c r="A570" s="21">
        <f t="shared" si="8"/>
        <v>567</v>
      </c>
    </row>
    <row r="571" spans="1:1" x14ac:dyDescent="0.2">
      <c r="A571" s="21">
        <f t="shared" si="8"/>
        <v>568</v>
      </c>
    </row>
    <row r="572" spans="1:1" x14ac:dyDescent="0.2">
      <c r="A572" s="21">
        <f t="shared" si="8"/>
        <v>569</v>
      </c>
    </row>
    <row r="573" spans="1:1" x14ac:dyDescent="0.2">
      <c r="A573" s="21">
        <f t="shared" si="8"/>
        <v>570</v>
      </c>
    </row>
    <row r="574" spans="1:1" x14ac:dyDescent="0.2">
      <c r="A574" s="21">
        <f t="shared" si="8"/>
        <v>571</v>
      </c>
    </row>
    <row r="575" spans="1:1" x14ac:dyDescent="0.2">
      <c r="A575" s="21">
        <f t="shared" si="8"/>
        <v>572</v>
      </c>
    </row>
    <row r="576" spans="1:1" x14ac:dyDescent="0.2">
      <c r="A576" s="21">
        <f t="shared" si="8"/>
        <v>573</v>
      </c>
    </row>
    <row r="577" spans="1:1" x14ac:dyDescent="0.2">
      <c r="A577" s="21">
        <f t="shared" si="8"/>
        <v>574</v>
      </c>
    </row>
    <row r="578" spans="1:1" x14ac:dyDescent="0.2">
      <c r="A578" s="21">
        <f t="shared" si="8"/>
        <v>575</v>
      </c>
    </row>
    <row r="579" spans="1:1" x14ac:dyDescent="0.2">
      <c r="A579" s="21">
        <f t="shared" si="8"/>
        <v>576</v>
      </c>
    </row>
    <row r="580" spans="1:1" x14ac:dyDescent="0.2">
      <c r="A580" s="21">
        <f t="shared" si="8"/>
        <v>577</v>
      </c>
    </row>
    <row r="581" spans="1:1" x14ac:dyDescent="0.2">
      <c r="A581" s="21">
        <f t="shared" si="8"/>
        <v>578</v>
      </c>
    </row>
    <row r="582" spans="1:1" x14ac:dyDescent="0.2">
      <c r="A582" s="21">
        <f t="shared" ref="A582:A645" si="9">A581+1</f>
        <v>579</v>
      </c>
    </row>
    <row r="583" spans="1:1" x14ac:dyDescent="0.2">
      <c r="A583" s="21">
        <f t="shared" si="9"/>
        <v>580</v>
      </c>
    </row>
    <row r="584" spans="1:1" x14ac:dyDescent="0.2">
      <c r="A584" s="21">
        <f t="shared" si="9"/>
        <v>581</v>
      </c>
    </row>
    <row r="585" spans="1:1" x14ac:dyDescent="0.2">
      <c r="A585" s="21">
        <f t="shared" si="9"/>
        <v>582</v>
      </c>
    </row>
    <row r="586" spans="1:1" x14ac:dyDescent="0.2">
      <c r="A586" s="21">
        <f t="shared" si="9"/>
        <v>583</v>
      </c>
    </row>
    <row r="587" spans="1:1" x14ac:dyDescent="0.2">
      <c r="A587" s="21">
        <f t="shared" si="9"/>
        <v>584</v>
      </c>
    </row>
    <row r="588" spans="1:1" x14ac:dyDescent="0.2">
      <c r="A588" s="21">
        <f t="shared" si="9"/>
        <v>585</v>
      </c>
    </row>
    <row r="589" spans="1:1" x14ac:dyDescent="0.2">
      <c r="A589" s="21">
        <f t="shared" si="9"/>
        <v>586</v>
      </c>
    </row>
    <row r="590" spans="1:1" x14ac:dyDescent="0.2">
      <c r="A590" s="21">
        <f t="shared" si="9"/>
        <v>587</v>
      </c>
    </row>
    <row r="591" spans="1:1" x14ac:dyDescent="0.2">
      <c r="A591" s="21">
        <f t="shared" si="9"/>
        <v>588</v>
      </c>
    </row>
    <row r="592" spans="1:1" x14ac:dyDescent="0.2">
      <c r="A592" s="21">
        <f t="shared" si="9"/>
        <v>589</v>
      </c>
    </row>
    <row r="593" spans="1:1" x14ac:dyDescent="0.2">
      <c r="A593" s="21">
        <f t="shared" si="9"/>
        <v>590</v>
      </c>
    </row>
    <row r="594" spans="1:1" x14ac:dyDescent="0.2">
      <c r="A594" s="21">
        <f t="shared" si="9"/>
        <v>591</v>
      </c>
    </row>
    <row r="595" spans="1:1" x14ac:dyDescent="0.2">
      <c r="A595" s="21">
        <f t="shared" si="9"/>
        <v>592</v>
      </c>
    </row>
    <row r="596" spans="1:1" x14ac:dyDescent="0.2">
      <c r="A596" s="21">
        <f t="shared" si="9"/>
        <v>593</v>
      </c>
    </row>
    <row r="597" spans="1:1" x14ac:dyDescent="0.2">
      <c r="A597" s="21">
        <f t="shared" si="9"/>
        <v>594</v>
      </c>
    </row>
    <row r="598" spans="1:1" x14ac:dyDescent="0.2">
      <c r="A598" s="21">
        <f t="shared" si="9"/>
        <v>595</v>
      </c>
    </row>
    <row r="599" spans="1:1" x14ac:dyDescent="0.2">
      <c r="A599" s="21">
        <f t="shared" si="9"/>
        <v>596</v>
      </c>
    </row>
    <row r="600" spans="1:1" x14ac:dyDescent="0.2">
      <c r="A600" s="21">
        <f t="shared" si="9"/>
        <v>597</v>
      </c>
    </row>
    <row r="601" spans="1:1" x14ac:dyDescent="0.2">
      <c r="A601" s="21">
        <f t="shared" si="9"/>
        <v>598</v>
      </c>
    </row>
    <row r="602" spans="1:1" x14ac:dyDescent="0.2">
      <c r="A602" s="21">
        <f t="shared" si="9"/>
        <v>599</v>
      </c>
    </row>
    <row r="603" spans="1:1" x14ac:dyDescent="0.2">
      <c r="A603" s="21">
        <f t="shared" si="9"/>
        <v>600</v>
      </c>
    </row>
    <row r="604" spans="1:1" x14ac:dyDescent="0.2">
      <c r="A604" s="21">
        <f t="shared" si="9"/>
        <v>601</v>
      </c>
    </row>
    <row r="605" spans="1:1" x14ac:dyDescent="0.2">
      <c r="A605" s="21">
        <f t="shared" si="9"/>
        <v>602</v>
      </c>
    </row>
    <row r="606" spans="1:1" x14ac:dyDescent="0.2">
      <c r="A606" s="21">
        <f t="shared" si="9"/>
        <v>603</v>
      </c>
    </row>
    <row r="607" spans="1:1" x14ac:dyDescent="0.2">
      <c r="A607" s="21">
        <f t="shared" si="9"/>
        <v>604</v>
      </c>
    </row>
    <row r="608" spans="1:1" x14ac:dyDescent="0.2">
      <c r="A608" s="21">
        <f t="shared" si="9"/>
        <v>605</v>
      </c>
    </row>
    <row r="609" spans="1:1" x14ac:dyDescent="0.2">
      <c r="A609" s="21">
        <f t="shared" si="9"/>
        <v>606</v>
      </c>
    </row>
    <row r="610" spans="1:1" x14ac:dyDescent="0.2">
      <c r="A610" s="21">
        <f t="shared" si="9"/>
        <v>607</v>
      </c>
    </row>
    <row r="611" spans="1:1" x14ac:dyDescent="0.2">
      <c r="A611" s="21">
        <f t="shared" si="9"/>
        <v>608</v>
      </c>
    </row>
    <row r="612" spans="1:1" x14ac:dyDescent="0.2">
      <c r="A612" s="21">
        <f t="shared" si="9"/>
        <v>609</v>
      </c>
    </row>
    <row r="613" spans="1:1" x14ac:dyDescent="0.2">
      <c r="A613" s="21">
        <f t="shared" si="9"/>
        <v>610</v>
      </c>
    </row>
    <row r="614" spans="1:1" x14ac:dyDescent="0.2">
      <c r="A614" s="21">
        <f t="shared" si="9"/>
        <v>611</v>
      </c>
    </row>
    <row r="615" spans="1:1" x14ac:dyDescent="0.2">
      <c r="A615" s="21">
        <f t="shared" si="9"/>
        <v>612</v>
      </c>
    </row>
    <row r="616" spans="1:1" x14ac:dyDescent="0.2">
      <c r="A616" s="21">
        <f t="shared" si="9"/>
        <v>613</v>
      </c>
    </row>
    <row r="617" spans="1:1" x14ac:dyDescent="0.2">
      <c r="A617" s="21">
        <f t="shared" si="9"/>
        <v>614</v>
      </c>
    </row>
    <row r="618" spans="1:1" x14ac:dyDescent="0.2">
      <c r="A618" s="21">
        <f t="shared" si="9"/>
        <v>615</v>
      </c>
    </row>
    <row r="619" spans="1:1" x14ac:dyDescent="0.2">
      <c r="A619" s="21">
        <f t="shared" si="9"/>
        <v>616</v>
      </c>
    </row>
    <row r="620" spans="1:1" x14ac:dyDescent="0.2">
      <c r="A620" s="21">
        <f t="shared" si="9"/>
        <v>617</v>
      </c>
    </row>
    <row r="621" spans="1:1" x14ac:dyDescent="0.2">
      <c r="A621" s="21">
        <f t="shared" si="9"/>
        <v>618</v>
      </c>
    </row>
    <row r="622" spans="1:1" x14ac:dyDescent="0.2">
      <c r="A622" s="21">
        <f t="shared" si="9"/>
        <v>619</v>
      </c>
    </row>
    <row r="623" spans="1:1" x14ac:dyDescent="0.2">
      <c r="A623" s="21">
        <f t="shared" si="9"/>
        <v>620</v>
      </c>
    </row>
    <row r="624" spans="1:1" x14ac:dyDescent="0.2">
      <c r="A624" s="21">
        <f t="shared" si="9"/>
        <v>621</v>
      </c>
    </row>
    <row r="625" spans="1:1" x14ac:dyDescent="0.2">
      <c r="A625" s="21">
        <f t="shared" si="9"/>
        <v>622</v>
      </c>
    </row>
    <row r="626" spans="1:1" x14ac:dyDescent="0.2">
      <c r="A626" s="21">
        <f t="shared" si="9"/>
        <v>623</v>
      </c>
    </row>
    <row r="627" spans="1:1" x14ac:dyDescent="0.2">
      <c r="A627" s="21">
        <f t="shared" si="9"/>
        <v>624</v>
      </c>
    </row>
    <row r="628" spans="1:1" x14ac:dyDescent="0.2">
      <c r="A628" s="21">
        <f t="shared" si="9"/>
        <v>625</v>
      </c>
    </row>
    <row r="629" spans="1:1" x14ac:dyDescent="0.2">
      <c r="A629" s="21">
        <f t="shared" si="9"/>
        <v>626</v>
      </c>
    </row>
    <row r="630" spans="1:1" x14ac:dyDescent="0.2">
      <c r="A630" s="21">
        <f t="shared" si="9"/>
        <v>627</v>
      </c>
    </row>
    <row r="631" spans="1:1" x14ac:dyDescent="0.2">
      <c r="A631" s="21">
        <f t="shared" si="9"/>
        <v>628</v>
      </c>
    </row>
    <row r="632" spans="1:1" x14ac:dyDescent="0.2">
      <c r="A632" s="21">
        <f t="shared" si="9"/>
        <v>629</v>
      </c>
    </row>
    <row r="633" spans="1:1" x14ac:dyDescent="0.2">
      <c r="A633" s="21">
        <f t="shared" si="9"/>
        <v>630</v>
      </c>
    </row>
    <row r="634" spans="1:1" x14ac:dyDescent="0.2">
      <c r="A634" s="21">
        <f t="shared" si="9"/>
        <v>631</v>
      </c>
    </row>
    <row r="635" spans="1:1" x14ac:dyDescent="0.2">
      <c r="A635" s="21">
        <f t="shared" si="9"/>
        <v>632</v>
      </c>
    </row>
    <row r="636" spans="1:1" x14ac:dyDescent="0.2">
      <c r="A636" s="21">
        <f t="shared" si="9"/>
        <v>633</v>
      </c>
    </row>
    <row r="637" spans="1:1" x14ac:dyDescent="0.2">
      <c r="A637" s="21">
        <f t="shared" si="9"/>
        <v>634</v>
      </c>
    </row>
    <row r="638" spans="1:1" x14ac:dyDescent="0.2">
      <c r="A638" s="21">
        <f t="shared" si="9"/>
        <v>635</v>
      </c>
    </row>
    <row r="639" spans="1:1" x14ac:dyDescent="0.2">
      <c r="A639" s="21">
        <f t="shared" si="9"/>
        <v>636</v>
      </c>
    </row>
    <row r="640" spans="1:1" x14ac:dyDescent="0.2">
      <c r="A640" s="21">
        <f t="shared" si="9"/>
        <v>637</v>
      </c>
    </row>
    <row r="641" spans="1:1" x14ac:dyDescent="0.2">
      <c r="A641" s="21">
        <f t="shared" si="9"/>
        <v>638</v>
      </c>
    </row>
    <row r="642" spans="1:1" x14ac:dyDescent="0.2">
      <c r="A642" s="21">
        <f t="shared" si="9"/>
        <v>639</v>
      </c>
    </row>
    <row r="643" spans="1:1" x14ac:dyDescent="0.2">
      <c r="A643" s="21">
        <f t="shared" si="9"/>
        <v>640</v>
      </c>
    </row>
    <row r="644" spans="1:1" x14ac:dyDescent="0.2">
      <c r="A644" s="21">
        <f t="shared" si="9"/>
        <v>641</v>
      </c>
    </row>
    <row r="645" spans="1:1" x14ac:dyDescent="0.2">
      <c r="A645" s="21">
        <f t="shared" si="9"/>
        <v>642</v>
      </c>
    </row>
    <row r="646" spans="1:1" x14ac:dyDescent="0.2">
      <c r="A646" s="21">
        <f t="shared" ref="A646:A703" si="10">A645+1</f>
        <v>643</v>
      </c>
    </row>
    <row r="647" spans="1:1" x14ac:dyDescent="0.2">
      <c r="A647" s="21">
        <f t="shared" si="10"/>
        <v>644</v>
      </c>
    </row>
    <row r="648" spans="1:1" x14ac:dyDescent="0.2">
      <c r="A648" s="21">
        <f t="shared" si="10"/>
        <v>645</v>
      </c>
    </row>
    <row r="649" spans="1:1" x14ac:dyDescent="0.2">
      <c r="A649" s="21">
        <f t="shared" si="10"/>
        <v>646</v>
      </c>
    </row>
    <row r="650" spans="1:1" x14ac:dyDescent="0.2">
      <c r="A650" s="21">
        <f t="shared" si="10"/>
        <v>647</v>
      </c>
    </row>
    <row r="651" spans="1:1" x14ac:dyDescent="0.2">
      <c r="A651" s="21">
        <f t="shared" si="10"/>
        <v>648</v>
      </c>
    </row>
    <row r="652" spans="1:1" x14ac:dyDescent="0.2">
      <c r="A652" s="21">
        <f t="shared" si="10"/>
        <v>649</v>
      </c>
    </row>
    <row r="653" spans="1:1" x14ac:dyDescent="0.2">
      <c r="A653" s="21">
        <f t="shared" si="10"/>
        <v>650</v>
      </c>
    </row>
    <row r="654" spans="1:1" x14ac:dyDescent="0.2">
      <c r="A654" s="21">
        <f t="shared" si="10"/>
        <v>651</v>
      </c>
    </row>
    <row r="655" spans="1:1" x14ac:dyDescent="0.2">
      <c r="A655" s="21">
        <f t="shared" si="10"/>
        <v>652</v>
      </c>
    </row>
    <row r="656" spans="1:1" x14ac:dyDescent="0.2">
      <c r="A656" s="21">
        <f t="shared" si="10"/>
        <v>653</v>
      </c>
    </row>
    <row r="657" spans="1:1" x14ac:dyDescent="0.2">
      <c r="A657" s="21">
        <f t="shared" si="10"/>
        <v>654</v>
      </c>
    </row>
    <row r="658" spans="1:1" x14ac:dyDescent="0.2">
      <c r="A658" s="21">
        <f t="shared" si="10"/>
        <v>655</v>
      </c>
    </row>
    <row r="659" spans="1:1" x14ac:dyDescent="0.2">
      <c r="A659" s="21">
        <f t="shared" si="10"/>
        <v>656</v>
      </c>
    </row>
    <row r="660" spans="1:1" x14ac:dyDescent="0.2">
      <c r="A660" s="21">
        <f t="shared" si="10"/>
        <v>657</v>
      </c>
    </row>
    <row r="661" spans="1:1" x14ac:dyDescent="0.2">
      <c r="A661" s="21">
        <f t="shared" si="10"/>
        <v>658</v>
      </c>
    </row>
    <row r="662" spans="1:1" x14ac:dyDescent="0.2">
      <c r="A662" s="21">
        <f t="shared" si="10"/>
        <v>659</v>
      </c>
    </row>
    <row r="663" spans="1:1" x14ac:dyDescent="0.2">
      <c r="A663" s="21">
        <f t="shared" si="10"/>
        <v>660</v>
      </c>
    </row>
    <row r="664" spans="1:1" x14ac:dyDescent="0.2">
      <c r="A664" s="21">
        <f t="shared" si="10"/>
        <v>661</v>
      </c>
    </row>
    <row r="665" spans="1:1" x14ac:dyDescent="0.2">
      <c r="A665" s="21">
        <f t="shared" si="10"/>
        <v>662</v>
      </c>
    </row>
    <row r="666" spans="1:1" x14ac:dyDescent="0.2">
      <c r="A666" s="21">
        <f t="shared" si="10"/>
        <v>663</v>
      </c>
    </row>
    <row r="667" spans="1:1" x14ac:dyDescent="0.2">
      <c r="A667" s="21">
        <f t="shared" si="10"/>
        <v>664</v>
      </c>
    </row>
    <row r="668" spans="1:1" x14ac:dyDescent="0.2">
      <c r="A668" s="21">
        <f t="shared" si="10"/>
        <v>665</v>
      </c>
    </row>
    <row r="669" spans="1:1" x14ac:dyDescent="0.2">
      <c r="A669" s="21">
        <f t="shared" si="10"/>
        <v>666</v>
      </c>
    </row>
    <row r="670" spans="1:1" x14ac:dyDescent="0.2">
      <c r="A670" s="21">
        <f t="shared" si="10"/>
        <v>667</v>
      </c>
    </row>
    <row r="671" spans="1:1" x14ac:dyDescent="0.2">
      <c r="A671" s="21">
        <f t="shared" si="10"/>
        <v>668</v>
      </c>
    </row>
    <row r="672" spans="1:1" x14ac:dyDescent="0.2">
      <c r="A672" s="21">
        <f t="shared" si="10"/>
        <v>669</v>
      </c>
    </row>
    <row r="673" spans="1:1" x14ac:dyDescent="0.2">
      <c r="A673" s="21">
        <f t="shared" si="10"/>
        <v>670</v>
      </c>
    </row>
    <row r="674" spans="1:1" x14ac:dyDescent="0.2">
      <c r="A674" s="21">
        <f t="shared" si="10"/>
        <v>671</v>
      </c>
    </row>
    <row r="675" spans="1:1" x14ac:dyDescent="0.2">
      <c r="A675" s="21">
        <f t="shared" si="10"/>
        <v>672</v>
      </c>
    </row>
    <row r="676" spans="1:1" x14ac:dyDescent="0.2">
      <c r="A676" s="21">
        <f t="shared" si="10"/>
        <v>673</v>
      </c>
    </row>
    <row r="677" spans="1:1" x14ac:dyDescent="0.2">
      <c r="A677" s="21">
        <f t="shared" si="10"/>
        <v>674</v>
      </c>
    </row>
    <row r="678" spans="1:1" x14ac:dyDescent="0.2">
      <c r="A678" s="21">
        <f t="shared" si="10"/>
        <v>675</v>
      </c>
    </row>
    <row r="679" spans="1:1" x14ac:dyDescent="0.2">
      <c r="A679" s="21">
        <f t="shared" si="10"/>
        <v>676</v>
      </c>
    </row>
    <row r="680" spans="1:1" x14ac:dyDescent="0.2">
      <c r="A680" s="21">
        <f t="shared" si="10"/>
        <v>677</v>
      </c>
    </row>
    <row r="681" spans="1:1" x14ac:dyDescent="0.2">
      <c r="A681" s="21">
        <f t="shared" si="10"/>
        <v>678</v>
      </c>
    </row>
    <row r="682" spans="1:1" x14ac:dyDescent="0.2">
      <c r="A682" s="21">
        <f t="shared" si="10"/>
        <v>679</v>
      </c>
    </row>
    <row r="683" spans="1:1" x14ac:dyDescent="0.2">
      <c r="A683" s="21">
        <f t="shared" si="10"/>
        <v>680</v>
      </c>
    </row>
    <row r="684" spans="1:1" x14ac:dyDescent="0.2">
      <c r="A684" s="21">
        <f t="shared" si="10"/>
        <v>681</v>
      </c>
    </row>
    <row r="685" spans="1:1" x14ac:dyDescent="0.2">
      <c r="A685" s="21">
        <f t="shared" si="10"/>
        <v>682</v>
      </c>
    </row>
    <row r="686" spans="1:1" x14ac:dyDescent="0.2">
      <c r="A686" s="21">
        <f t="shared" si="10"/>
        <v>683</v>
      </c>
    </row>
    <row r="687" spans="1:1" x14ac:dyDescent="0.2">
      <c r="A687" s="21">
        <f t="shared" si="10"/>
        <v>684</v>
      </c>
    </row>
    <row r="688" spans="1:1" x14ac:dyDescent="0.2">
      <c r="A688" s="21">
        <f t="shared" si="10"/>
        <v>685</v>
      </c>
    </row>
    <row r="689" spans="1:1" x14ac:dyDescent="0.2">
      <c r="A689" s="21">
        <f t="shared" si="10"/>
        <v>686</v>
      </c>
    </row>
    <row r="690" spans="1:1" x14ac:dyDescent="0.2">
      <c r="A690" s="21">
        <f t="shared" si="10"/>
        <v>687</v>
      </c>
    </row>
    <row r="691" spans="1:1" x14ac:dyDescent="0.2">
      <c r="A691" s="21">
        <f t="shared" si="10"/>
        <v>688</v>
      </c>
    </row>
    <row r="692" spans="1:1" x14ac:dyDescent="0.2">
      <c r="A692" s="21">
        <f t="shared" si="10"/>
        <v>689</v>
      </c>
    </row>
    <row r="693" spans="1:1" x14ac:dyDescent="0.2">
      <c r="A693" s="21">
        <f t="shared" si="10"/>
        <v>690</v>
      </c>
    </row>
    <row r="694" spans="1:1" x14ac:dyDescent="0.2">
      <c r="A694" s="21">
        <f t="shared" si="10"/>
        <v>691</v>
      </c>
    </row>
    <row r="695" spans="1:1" x14ac:dyDescent="0.2">
      <c r="A695" s="21">
        <f t="shared" si="10"/>
        <v>692</v>
      </c>
    </row>
    <row r="696" spans="1:1" x14ac:dyDescent="0.2">
      <c r="A696" s="21">
        <f t="shared" si="10"/>
        <v>693</v>
      </c>
    </row>
    <row r="697" spans="1:1" x14ac:dyDescent="0.2">
      <c r="A697" s="21">
        <f t="shared" si="10"/>
        <v>694</v>
      </c>
    </row>
    <row r="698" spans="1:1" x14ac:dyDescent="0.2">
      <c r="A698" s="21">
        <f t="shared" si="10"/>
        <v>695</v>
      </c>
    </row>
    <row r="699" spans="1:1" x14ac:dyDescent="0.2">
      <c r="A699" s="21">
        <f t="shared" si="10"/>
        <v>696</v>
      </c>
    </row>
    <row r="700" spans="1:1" x14ac:dyDescent="0.2">
      <c r="A700" s="21">
        <f t="shared" si="10"/>
        <v>697</v>
      </c>
    </row>
    <row r="701" spans="1:1" x14ac:dyDescent="0.2">
      <c r="A701" s="21">
        <f t="shared" si="10"/>
        <v>698</v>
      </c>
    </row>
    <row r="702" spans="1:1" x14ac:dyDescent="0.2">
      <c r="A702" s="21">
        <f t="shared" si="10"/>
        <v>699</v>
      </c>
    </row>
    <row r="703" spans="1:1" x14ac:dyDescent="0.2">
      <c r="A703" s="21">
        <f t="shared" si="10"/>
        <v>700</v>
      </c>
    </row>
  </sheetData>
  <mergeCells count="1">
    <mergeCell ref="A2:F2"/>
  </mergeCells>
  <dataValidations count="1">
    <dataValidation type="list" showInputMessage="1" showErrorMessage="1" sqref="E4:E703" xr:uid="{00000000-0002-0000-0100-000000000000}">
      <formula1>$K$4:$K$44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tabSelected="1" workbookViewId="0">
      <selection activeCell="H31" sqref="H31"/>
    </sheetView>
  </sheetViews>
  <sheetFormatPr baseColWidth="10" defaultColWidth="8.83203125" defaultRowHeight="15" x14ac:dyDescent="0.2"/>
  <cols>
    <col min="1" max="1" width="46.6640625" customWidth="1"/>
    <col min="2" max="2" width="15.6640625" customWidth="1"/>
    <col min="3" max="3" width="10.5" customWidth="1"/>
    <col min="5" max="6" width="15.6640625" customWidth="1"/>
    <col min="8" max="9" width="13.33203125" customWidth="1"/>
  </cols>
  <sheetData>
    <row r="1" spans="1:9" ht="20" customHeight="1" thickBot="1" x14ac:dyDescent="0.25">
      <c r="A1" s="22" t="s">
        <v>50</v>
      </c>
      <c r="B1" s="23"/>
      <c r="C1" s="24"/>
      <c r="D1" s="1"/>
      <c r="E1" s="25" t="s">
        <v>9</v>
      </c>
      <c r="F1" s="26" t="s">
        <v>10</v>
      </c>
      <c r="G1" s="1"/>
      <c r="H1" s="1"/>
      <c r="I1" s="1"/>
    </row>
    <row r="2" spans="1:9" ht="20" customHeight="1" x14ac:dyDescent="0.2">
      <c r="A2" s="27" t="s">
        <v>11</v>
      </c>
      <c r="B2" s="28">
        <f>COUNTIF('INR Logbook'!E1:E5000,"Aneurysm - coil")</f>
        <v>0</v>
      </c>
      <c r="C2" s="24"/>
      <c r="D2" s="1"/>
      <c r="E2" s="29">
        <f>'INR Logbook'!L4</f>
        <v>0</v>
      </c>
      <c r="F2" s="30">
        <f>'INR Logbook'!M4</f>
        <v>0</v>
      </c>
      <c r="G2" s="1"/>
      <c r="H2" s="1"/>
      <c r="I2" s="1"/>
    </row>
    <row r="3" spans="1:9" ht="20" customHeight="1" x14ac:dyDescent="0.2">
      <c r="A3" s="27" t="s">
        <v>12</v>
      </c>
      <c r="B3" s="28">
        <f>COUNTIF('INR Logbook'!E1:E5000,"Aneurysm - coil - balloon remodelling")</f>
        <v>0</v>
      </c>
      <c r="C3" s="24"/>
      <c r="D3" s="1"/>
      <c r="E3" s="29">
        <f>'INR Logbook'!L5</f>
        <v>0</v>
      </c>
      <c r="F3" s="30">
        <f>'INR Logbook'!M5</f>
        <v>0</v>
      </c>
      <c r="G3" s="1"/>
      <c r="H3" s="1"/>
      <c r="I3" s="1"/>
    </row>
    <row r="4" spans="1:9" ht="20" customHeight="1" x14ac:dyDescent="0.2">
      <c r="A4" s="27" t="s">
        <v>13</v>
      </c>
      <c r="B4" s="28">
        <f>COUNTIF('INR Logbook'!E1:E5000,"Aneurysm - coil - stent assist")</f>
        <v>0</v>
      </c>
      <c r="C4" s="24"/>
      <c r="D4" s="1"/>
      <c r="E4" s="29">
        <f>'INR Logbook'!L6</f>
        <v>0</v>
      </c>
      <c r="F4" s="30">
        <f>'INR Logbook'!M6</f>
        <v>0</v>
      </c>
      <c r="G4" s="1"/>
      <c r="H4" s="31"/>
      <c r="I4" s="31"/>
    </row>
    <row r="5" spans="1:9" ht="20" customHeight="1" x14ac:dyDescent="0.2">
      <c r="A5" s="27" t="s">
        <v>14</v>
      </c>
      <c r="B5" s="28">
        <f>COUNTIF('INR Logbook'!E1:E5000,"Aneurysm - intrasaccular flow disruptor")</f>
        <v>0</v>
      </c>
      <c r="C5" s="24"/>
      <c r="D5" s="1"/>
      <c r="E5" s="29">
        <f>'INR Logbook'!L7</f>
        <v>0</v>
      </c>
      <c r="F5" s="30">
        <f>'INR Logbook'!M7</f>
        <v>0</v>
      </c>
      <c r="G5" s="1"/>
      <c r="H5" s="65"/>
      <c r="I5" s="24"/>
    </row>
    <row r="6" spans="1:9" ht="20" customHeight="1" x14ac:dyDescent="0.2">
      <c r="A6" s="27" t="s">
        <v>15</v>
      </c>
      <c r="B6" s="28">
        <f>COUNTIF('INR Logbook'!E1:E5000,"Aneurysm - flow diverter +/- coils")</f>
        <v>0</v>
      </c>
      <c r="C6" s="24"/>
      <c r="D6" s="1"/>
      <c r="E6" s="29">
        <f>'INR Logbook'!L8</f>
        <v>0</v>
      </c>
      <c r="F6" s="30">
        <f>'INR Logbook'!M8</f>
        <v>0</v>
      </c>
      <c r="G6" s="1"/>
      <c r="H6" s="65"/>
      <c r="I6" s="24"/>
    </row>
    <row r="7" spans="1:9" ht="20" customHeight="1" x14ac:dyDescent="0.2">
      <c r="A7" s="27" t="s">
        <v>16</v>
      </c>
      <c r="B7" s="28">
        <f>COUNTIF('INR Logbook'!E1:E5000,"Aneurysm - vessel sacrifice")</f>
        <v>0</v>
      </c>
      <c r="C7" s="24"/>
      <c r="D7" s="1"/>
      <c r="E7" s="29">
        <f>'INR Logbook'!L9</f>
        <v>0</v>
      </c>
      <c r="F7" s="30">
        <f>'INR Logbook'!M9</f>
        <v>0</v>
      </c>
      <c r="G7" s="1"/>
      <c r="H7" s="31"/>
      <c r="I7" s="31"/>
    </row>
    <row r="8" spans="1:9" ht="20" customHeight="1" thickBot="1" x14ac:dyDescent="0.25">
      <c r="A8" s="27" t="s">
        <v>17</v>
      </c>
      <c r="B8" s="28">
        <f>COUNTIF('INR Logbook'!E1:E5000,"Aneurysm - inaccessible")</f>
        <v>0</v>
      </c>
      <c r="C8" s="24"/>
      <c r="D8" s="1"/>
      <c r="E8" s="29">
        <f>'INR Logbook'!L10</f>
        <v>0</v>
      </c>
      <c r="F8" s="30">
        <f>'INR Logbook'!M10</f>
        <v>0</v>
      </c>
      <c r="G8" s="1"/>
      <c r="H8" s="1"/>
      <c r="I8" s="1"/>
    </row>
    <row r="9" spans="1:9" ht="20" customHeight="1" thickBot="1" x14ac:dyDescent="0.25">
      <c r="A9" s="27" t="s">
        <v>18</v>
      </c>
      <c r="B9" s="32">
        <f>COUNTIF('INR Logbook'!E1:E5000,"Aneurysm - other (please specify)")</f>
        <v>0</v>
      </c>
      <c r="C9" s="33">
        <f>SUM(B2:B9)</f>
        <v>0</v>
      </c>
      <c r="D9" s="1"/>
      <c r="E9" s="29">
        <f>'INR Logbook'!L11</f>
        <v>0</v>
      </c>
      <c r="F9" s="30">
        <f>'INR Logbook'!M11</f>
        <v>0</v>
      </c>
      <c r="G9" s="1"/>
      <c r="H9" s="1"/>
      <c r="I9" s="1"/>
    </row>
    <row r="10" spans="1:9" ht="20" customHeight="1" x14ac:dyDescent="0.2">
      <c r="A10" s="34" t="s">
        <v>19</v>
      </c>
      <c r="B10" s="35">
        <f>COUNTIF('INR Logbook'!E1:E5000,"Vasospasm - IA chemical infusion (below skull base)")</f>
        <v>0</v>
      </c>
      <c r="C10" s="24"/>
      <c r="D10" s="1"/>
      <c r="E10" s="29">
        <f>'INR Logbook'!L12</f>
        <v>0</v>
      </c>
      <c r="F10" s="30">
        <f>'INR Logbook'!M12</f>
        <v>0</v>
      </c>
      <c r="G10" s="1"/>
      <c r="H10" s="1"/>
      <c r="I10" s="1"/>
    </row>
    <row r="11" spans="1:9" ht="20" customHeight="1" x14ac:dyDescent="0.2">
      <c r="A11" s="34" t="s">
        <v>20</v>
      </c>
      <c r="B11" s="35">
        <f>COUNTIF('INR Logbook'!E1:E5000,"Vasospasm - IA chemical infusion (intracranial)")</f>
        <v>0</v>
      </c>
      <c r="C11" s="24"/>
      <c r="D11" s="1"/>
      <c r="E11" s="29">
        <f>'INR Logbook'!L13</f>
        <v>0</v>
      </c>
      <c r="F11" s="30">
        <f>'INR Logbook'!M13</f>
        <v>0</v>
      </c>
      <c r="G11" s="1"/>
      <c r="H11" s="1"/>
      <c r="I11" s="1"/>
    </row>
    <row r="12" spans="1:9" ht="20" customHeight="1" thickBot="1" x14ac:dyDescent="0.25">
      <c r="A12" s="34" t="s">
        <v>21</v>
      </c>
      <c r="B12" s="35">
        <f>COUNTIF('INR Logbook'!E1:E5000,"Vasospasm - balloon angioplasty")</f>
        <v>0</v>
      </c>
      <c r="C12" s="24"/>
      <c r="D12" s="1"/>
      <c r="E12" s="29">
        <f>'INR Logbook'!L14</f>
        <v>0</v>
      </c>
      <c r="F12" s="30">
        <f>'INR Logbook'!M14</f>
        <v>0</v>
      </c>
      <c r="G12" s="1"/>
      <c r="H12" s="1"/>
      <c r="I12" s="1"/>
    </row>
    <row r="13" spans="1:9" ht="20" customHeight="1" thickBot="1" x14ac:dyDescent="0.25">
      <c r="A13" s="34" t="s">
        <v>22</v>
      </c>
      <c r="B13" s="36">
        <f>COUNTIF('INR Logbook'!E1:E5000,"Vasospasm - IA chem/angioplasty")</f>
        <v>0</v>
      </c>
      <c r="C13" s="37">
        <f>SUM(B10:B13)</f>
        <v>0</v>
      </c>
      <c r="D13" s="1"/>
      <c r="E13" s="29">
        <f>'INR Logbook'!L15</f>
        <v>0</v>
      </c>
      <c r="F13" s="30">
        <f>'INR Logbook'!M15</f>
        <v>0</v>
      </c>
      <c r="G13" s="1"/>
      <c r="H13" s="1"/>
      <c r="I13" s="1"/>
    </row>
    <row r="14" spans="1:9" ht="20" customHeight="1" x14ac:dyDescent="0.2">
      <c r="A14" s="38" t="s">
        <v>23</v>
      </c>
      <c r="B14" s="39">
        <f>COUNTIF('INR Logbook'!E1:E5000,"Stroke - stentriever")</f>
        <v>0</v>
      </c>
      <c r="C14" s="24"/>
      <c r="D14" s="1"/>
      <c r="E14" s="29">
        <f>'INR Logbook'!L16</f>
        <v>0</v>
      </c>
      <c r="F14" s="30">
        <f>'INR Logbook'!M16</f>
        <v>0</v>
      </c>
      <c r="G14" s="1"/>
      <c r="H14" s="1"/>
      <c r="I14" s="1"/>
    </row>
    <row r="15" spans="1:9" ht="20" customHeight="1" x14ac:dyDescent="0.2">
      <c r="A15" s="38" t="s">
        <v>24</v>
      </c>
      <c r="B15" s="39">
        <f>COUNTIF('INR Logbook'!E1:E5000,"Stroke - intracranial aspiration")</f>
        <v>0</v>
      </c>
      <c r="C15" s="24"/>
      <c r="D15" s="1"/>
      <c r="E15" s="29">
        <f>'INR Logbook'!L17</f>
        <v>0</v>
      </c>
      <c r="F15" s="30">
        <f>'INR Logbook'!M17</f>
        <v>0</v>
      </c>
      <c r="G15" s="1"/>
      <c r="H15" s="1"/>
      <c r="I15" s="1"/>
    </row>
    <row r="16" spans="1:9" ht="20" customHeight="1" x14ac:dyDescent="0.2">
      <c r="A16" s="38" t="s">
        <v>25</v>
      </c>
      <c r="B16" s="39">
        <f>COUNTIF('INR Logbook'!E1:E5000,"Stroke - stentriever + intracranial aspiration")</f>
        <v>0</v>
      </c>
      <c r="C16" s="24"/>
      <c r="D16" s="1"/>
      <c r="E16" s="29">
        <f>'INR Logbook'!L18</f>
        <v>0</v>
      </c>
      <c r="F16" s="30">
        <f>'INR Logbook'!M18</f>
        <v>0</v>
      </c>
      <c r="G16" s="1"/>
      <c r="H16" s="1"/>
      <c r="I16" s="1"/>
    </row>
    <row r="17" spans="1:9" ht="20" customHeight="1" thickBot="1" x14ac:dyDescent="0.25">
      <c r="A17" s="38" t="s">
        <v>26</v>
      </c>
      <c r="B17" s="39">
        <f>COUNTIF('INR Logbook'!E1:E5000,"Stroke - other technique (please specify)")</f>
        <v>0</v>
      </c>
      <c r="C17" s="24"/>
      <c r="D17" s="1"/>
      <c r="E17" s="29">
        <f>'INR Logbook'!L19</f>
        <v>0</v>
      </c>
      <c r="F17" s="30">
        <f>'INR Logbook'!M19</f>
        <v>0</v>
      </c>
      <c r="G17" s="1"/>
      <c r="H17" s="1"/>
      <c r="I17" s="1"/>
    </row>
    <row r="18" spans="1:9" ht="20" customHeight="1" thickBot="1" x14ac:dyDescent="0.25">
      <c r="A18" s="38" t="s">
        <v>27</v>
      </c>
      <c r="B18" s="40">
        <f>COUNTIF('INR Logbook'!E1:E5000,"Stroke - inaccessible")</f>
        <v>0</v>
      </c>
      <c r="C18" s="41">
        <f>SUM(B14:B18)</f>
        <v>0</v>
      </c>
      <c r="D18" s="1"/>
      <c r="E18" s="29">
        <f>'INR Logbook'!L20</f>
        <v>0</v>
      </c>
      <c r="F18" s="30">
        <f>'INR Logbook'!M20</f>
        <v>0</v>
      </c>
      <c r="G18" s="1"/>
      <c r="H18" s="1"/>
      <c r="I18" s="1"/>
    </row>
    <row r="19" spans="1:9" ht="20" customHeight="1" x14ac:dyDescent="0.2">
      <c r="A19" s="42" t="s">
        <v>28</v>
      </c>
      <c r="B19" s="43">
        <f>COUNTIF('INR Logbook'!E1:E5000,"AVM - glue/liquid embolisation")</f>
        <v>0</v>
      </c>
      <c r="C19" s="24"/>
      <c r="D19" s="1"/>
      <c r="E19" s="29">
        <f>'INR Logbook'!L21</f>
        <v>0</v>
      </c>
      <c r="F19" s="30">
        <f>'INR Logbook'!M21</f>
        <v>0</v>
      </c>
      <c r="G19" s="1"/>
      <c r="H19" s="1"/>
      <c r="I19" s="1"/>
    </row>
    <row r="20" spans="1:9" ht="20" customHeight="1" thickBot="1" x14ac:dyDescent="0.25">
      <c r="A20" s="42" t="s">
        <v>29</v>
      </c>
      <c r="B20" s="43">
        <f>COUNTIF('INR Logbook'!E1:E5000,"AVM - particles")</f>
        <v>0</v>
      </c>
      <c r="C20" s="24"/>
      <c r="D20" s="1"/>
      <c r="E20" s="29">
        <f>'INR Logbook'!L22</f>
        <v>0</v>
      </c>
      <c r="F20" s="30">
        <f>'INR Logbook'!M22</f>
        <v>0</v>
      </c>
      <c r="G20" s="1"/>
      <c r="H20" s="1"/>
      <c r="I20" s="1"/>
    </row>
    <row r="21" spans="1:9" ht="20" customHeight="1" thickBot="1" x14ac:dyDescent="0.25">
      <c r="A21" s="42" t="s">
        <v>30</v>
      </c>
      <c r="B21" s="44">
        <f>COUNTIF('INR Logbook'!E1:E5000,"AVM - other technique (please specify)")</f>
        <v>0</v>
      </c>
      <c r="C21" s="45">
        <f>SUM(B19:B21)</f>
        <v>0</v>
      </c>
      <c r="D21" s="1"/>
      <c r="E21" s="29">
        <f>'INR Logbook'!L23</f>
        <v>0</v>
      </c>
      <c r="F21" s="30">
        <f>'INR Logbook'!M23</f>
        <v>0</v>
      </c>
      <c r="G21" s="1"/>
      <c r="H21" s="1"/>
      <c r="I21" s="1"/>
    </row>
    <row r="22" spans="1:9" ht="20" customHeight="1" x14ac:dyDescent="0.2">
      <c r="A22" s="46" t="s">
        <v>31</v>
      </c>
      <c r="B22" s="47">
        <f>COUNTIF('INR Logbook'!E1:E5000,"DAVF - transarterial - liquid agent")</f>
        <v>0</v>
      </c>
      <c r="C22" s="24"/>
      <c r="D22" s="1"/>
      <c r="E22" s="29">
        <f>'INR Logbook'!L24</f>
        <v>0</v>
      </c>
      <c r="F22" s="30">
        <f>'INR Logbook'!M24</f>
        <v>0</v>
      </c>
      <c r="G22" s="1"/>
      <c r="H22" s="1"/>
      <c r="I22" s="1"/>
    </row>
    <row r="23" spans="1:9" ht="20" customHeight="1" x14ac:dyDescent="0.2">
      <c r="A23" s="46" t="s">
        <v>32</v>
      </c>
      <c r="B23" s="47">
        <f>COUNTIF('INR Logbook'!E1:E5000,"DAVF - transarterial - particles")</f>
        <v>0</v>
      </c>
      <c r="C23" s="24"/>
      <c r="D23" s="1"/>
      <c r="E23" s="29">
        <f>'INR Logbook'!L25</f>
        <v>0</v>
      </c>
      <c r="F23" s="30">
        <f>'INR Logbook'!M25</f>
        <v>0</v>
      </c>
      <c r="G23" s="1"/>
      <c r="H23" s="1"/>
      <c r="I23" s="1"/>
    </row>
    <row r="24" spans="1:9" ht="20" customHeight="1" x14ac:dyDescent="0.2">
      <c r="A24" s="46" t="s">
        <v>33</v>
      </c>
      <c r="B24" s="47">
        <f>COUNTIF('INR Logbook'!E1:E5000,"DAVF - transarterial - other (please specify)")</f>
        <v>0</v>
      </c>
      <c r="C24" s="24"/>
      <c r="D24" s="1"/>
      <c r="E24" s="29">
        <f>'INR Logbook'!L26</f>
        <v>0</v>
      </c>
      <c r="F24" s="30">
        <f>'INR Logbook'!M26</f>
        <v>0</v>
      </c>
      <c r="G24" s="1"/>
      <c r="H24" s="1"/>
      <c r="I24" s="1"/>
    </row>
    <row r="25" spans="1:9" ht="20" customHeight="1" x14ac:dyDescent="0.2">
      <c r="A25" s="46" t="s">
        <v>34</v>
      </c>
      <c r="B25" s="47">
        <f>COUNTIF('INR Logbook'!E1:E5000,"DAVF - transvenous - liquid agent")</f>
        <v>0</v>
      </c>
      <c r="C25" s="24"/>
      <c r="D25" s="1"/>
      <c r="E25" s="29">
        <f>'INR Logbook'!L27</f>
        <v>0</v>
      </c>
      <c r="F25" s="30">
        <f>'INR Logbook'!M27</f>
        <v>0</v>
      </c>
      <c r="G25" s="1"/>
      <c r="H25" s="1"/>
      <c r="I25" s="1"/>
    </row>
    <row r="26" spans="1:9" ht="20" customHeight="1" thickBot="1" x14ac:dyDescent="0.25">
      <c r="A26" s="46" t="s">
        <v>35</v>
      </c>
      <c r="B26" s="47">
        <f>COUNTIF('INR Logbook'!E1:E5000,"DAVF - transvenous - coils")</f>
        <v>0</v>
      </c>
      <c r="C26" s="24"/>
      <c r="D26" s="1"/>
      <c r="E26" s="29">
        <f>'INR Logbook'!L28</f>
        <v>0</v>
      </c>
      <c r="F26" s="30">
        <f>'INR Logbook'!M28</f>
        <v>0</v>
      </c>
      <c r="G26" s="1"/>
      <c r="H26" s="1"/>
      <c r="I26" s="1"/>
    </row>
    <row r="27" spans="1:9" ht="20" customHeight="1" thickBot="1" x14ac:dyDescent="0.25">
      <c r="A27" s="46" t="s">
        <v>36</v>
      </c>
      <c r="B27" s="48">
        <f>COUNTIF('INR Logbook'!E1:E5000,"DAVF - transvenous - other (please specify)")</f>
        <v>0</v>
      </c>
      <c r="C27" s="49">
        <f>SUM(B22:B27)</f>
        <v>0</v>
      </c>
      <c r="D27" s="1"/>
      <c r="E27" s="29">
        <f>'INR Logbook'!L29</f>
        <v>0</v>
      </c>
      <c r="F27" s="30">
        <f>'INR Logbook'!M29</f>
        <v>0</v>
      </c>
      <c r="G27" s="1"/>
      <c r="H27" s="1"/>
      <c r="I27" s="1"/>
    </row>
    <row r="28" spans="1:9" ht="20" customHeight="1" x14ac:dyDescent="0.2">
      <c r="A28" s="50" t="s">
        <v>37</v>
      </c>
      <c r="B28" s="51">
        <f>COUNTIF('INR Logbook'!E1:E5000,"CCF (indirect) - coils")</f>
        <v>0</v>
      </c>
      <c r="C28" s="24"/>
      <c r="D28" s="1"/>
      <c r="E28" s="29">
        <f>'INR Logbook'!L30</f>
        <v>0</v>
      </c>
      <c r="F28" s="30">
        <f>'INR Logbook'!M30</f>
        <v>0</v>
      </c>
      <c r="G28" s="1"/>
      <c r="H28" s="1"/>
      <c r="I28" s="1"/>
    </row>
    <row r="29" spans="1:9" ht="20" customHeight="1" x14ac:dyDescent="0.2">
      <c r="A29" s="50" t="s">
        <v>38</v>
      </c>
      <c r="B29" s="51">
        <f>COUNTIF('INR Logbook'!E1:E5000,"CCF (indirect) - liquid agent")</f>
        <v>0</v>
      </c>
      <c r="C29" s="24"/>
      <c r="D29" s="1"/>
      <c r="E29" s="29">
        <f>'INR Logbook'!L31</f>
        <v>0</v>
      </c>
      <c r="F29" s="30">
        <f>'INR Logbook'!M31</f>
        <v>0</v>
      </c>
      <c r="G29" s="1"/>
      <c r="H29" s="1"/>
      <c r="I29" s="1"/>
    </row>
    <row r="30" spans="1:9" ht="20" customHeight="1" thickBot="1" x14ac:dyDescent="0.25">
      <c r="A30" s="50" t="s">
        <v>39</v>
      </c>
      <c r="B30" s="51">
        <f>COUNTIF('INR Logbook'!E1:E5000,"CCF (direct) - coils")</f>
        <v>0</v>
      </c>
      <c r="C30" s="24"/>
      <c r="D30" s="1"/>
      <c r="E30" s="29">
        <f>'INR Logbook'!L32</f>
        <v>0</v>
      </c>
      <c r="F30" s="30">
        <f>'INR Logbook'!M32</f>
        <v>0</v>
      </c>
      <c r="G30" s="1"/>
      <c r="H30" s="1"/>
      <c r="I30" s="1"/>
    </row>
    <row r="31" spans="1:9" ht="20" customHeight="1" thickBot="1" x14ac:dyDescent="0.25">
      <c r="A31" s="50" t="s">
        <v>40</v>
      </c>
      <c r="B31" s="52">
        <f>COUNTIF('INR Logbook'!E1:E5000,"CCF (direct) - other (please specify)")</f>
        <v>0</v>
      </c>
      <c r="C31" s="53">
        <f>SUM(B28:B31)</f>
        <v>0</v>
      </c>
      <c r="D31" s="1"/>
      <c r="E31" s="29">
        <f>'INR Logbook'!L33</f>
        <v>0</v>
      </c>
      <c r="F31" s="30">
        <f>'INR Logbook'!M33</f>
        <v>0</v>
      </c>
      <c r="G31" s="1"/>
      <c r="H31" s="1"/>
      <c r="I31" s="1"/>
    </row>
    <row r="32" spans="1:9" ht="20" customHeight="1" x14ac:dyDescent="0.2">
      <c r="A32" s="54" t="s">
        <v>41</v>
      </c>
      <c r="B32" s="55">
        <f>COUNTIF('INR Logbook'!E1:E5000,"Venous - Sinus manometry")</f>
        <v>0</v>
      </c>
      <c r="C32" s="24"/>
      <c r="D32" s="1"/>
      <c r="E32" s="29">
        <f>'INR Logbook'!L34</f>
        <v>0</v>
      </c>
      <c r="F32" s="30">
        <f>'INR Logbook'!M34</f>
        <v>0</v>
      </c>
      <c r="G32" s="1"/>
      <c r="H32" s="1"/>
      <c r="I32" s="1"/>
    </row>
    <row r="33" spans="1:9" ht="20" customHeight="1" thickBot="1" x14ac:dyDescent="0.25">
      <c r="A33" s="54" t="s">
        <v>42</v>
      </c>
      <c r="B33" s="55">
        <f>COUNTIF('INR Logbook'!E1:E5000,"Venous - Dural venous stent")</f>
        <v>0</v>
      </c>
      <c r="C33" s="24"/>
      <c r="D33" s="1"/>
      <c r="E33" s="29">
        <f>'INR Logbook'!L35</f>
        <v>0</v>
      </c>
      <c r="F33" s="30">
        <f>'INR Logbook'!M35</f>
        <v>0</v>
      </c>
      <c r="G33" s="1"/>
      <c r="H33" s="1"/>
      <c r="I33" s="1"/>
    </row>
    <row r="34" spans="1:9" ht="20" customHeight="1" thickBot="1" x14ac:dyDescent="0.25">
      <c r="A34" s="54" t="s">
        <v>43</v>
      </c>
      <c r="B34" s="56">
        <f>COUNTIF('INR Logbook'!E1:E5000,"Venous - Thrombectomy")</f>
        <v>0</v>
      </c>
      <c r="C34" s="57">
        <f>SUM(B32:B34)</f>
        <v>0</v>
      </c>
      <c r="D34" s="1"/>
      <c r="E34" s="29">
        <f>'INR Logbook'!L36</f>
        <v>0</v>
      </c>
      <c r="F34" s="30">
        <f>'INR Logbook'!M36</f>
        <v>0</v>
      </c>
      <c r="G34" s="1"/>
      <c r="H34" s="1"/>
      <c r="I34" s="1"/>
    </row>
    <row r="35" spans="1:9" ht="20" customHeight="1" x14ac:dyDescent="0.2">
      <c r="A35" s="58" t="s">
        <v>44</v>
      </c>
      <c r="B35" s="59">
        <f>COUNTIF('INR Logbook'!E1:E5000,"Other INR - angioplasty - intracranial stenosis")</f>
        <v>0</v>
      </c>
      <c r="C35" s="24"/>
      <c r="D35" s="1"/>
      <c r="E35" s="29">
        <f>'INR Logbook'!L37</f>
        <v>0</v>
      </c>
      <c r="F35" s="30">
        <f>'INR Logbook'!M37</f>
        <v>0</v>
      </c>
      <c r="G35" s="1"/>
      <c r="H35" s="1"/>
      <c r="I35" s="1"/>
    </row>
    <row r="36" spans="1:9" ht="20" customHeight="1" x14ac:dyDescent="0.2">
      <c r="A36" s="58" t="s">
        <v>45</v>
      </c>
      <c r="B36" s="59">
        <f>COUNTIF('INR Logbook'!E1:E5000,"Other INR - angioplasty+stent - intracranial stenosis")</f>
        <v>0</v>
      </c>
      <c r="C36" s="24"/>
      <c r="D36" s="1"/>
      <c r="E36" s="29">
        <f>'INR Logbook'!L38</f>
        <v>0</v>
      </c>
      <c r="F36" s="30">
        <f>'INR Logbook'!M38</f>
        <v>0</v>
      </c>
      <c r="G36" s="1"/>
      <c r="H36" s="1"/>
      <c r="I36" s="1"/>
    </row>
    <row r="37" spans="1:9" ht="20" customHeight="1" x14ac:dyDescent="0.2">
      <c r="A37" s="58" t="s">
        <v>46</v>
      </c>
      <c r="B37" s="59">
        <f>COUNTIF('INR Logbook'!E1:E5000,"Other INR - tumour embolisation (particles)")</f>
        <v>0</v>
      </c>
      <c r="C37" s="24"/>
      <c r="D37" s="1"/>
      <c r="E37" s="29">
        <f>'INR Logbook'!L39</f>
        <v>0</v>
      </c>
      <c r="F37" s="30">
        <f>'INR Logbook'!M39</f>
        <v>0</v>
      </c>
      <c r="G37" s="1"/>
      <c r="H37" s="1"/>
      <c r="I37" s="1"/>
    </row>
    <row r="38" spans="1:9" ht="20" customHeight="1" x14ac:dyDescent="0.2">
      <c r="A38" s="58" t="s">
        <v>47</v>
      </c>
      <c r="B38" s="59">
        <f>COUNTIF('INR Logbook'!E1:E5000,"Other INR - tumour embolisation (liquid agent)")</f>
        <v>0</v>
      </c>
      <c r="C38" s="24"/>
      <c r="D38" s="1"/>
      <c r="E38" s="29">
        <f>'INR Logbook'!L40</f>
        <v>0</v>
      </c>
      <c r="F38" s="30">
        <f>'INR Logbook'!M40</f>
        <v>0</v>
      </c>
      <c r="G38" s="1"/>
      <c r="H38" s="1"/>
      <c r="I38" s="1"/>
    </row>
    <row r="39" spans="1:9" ht="20" customHeight="1" x14ac:dyDescent="0.2">
      <c r="A39" s="58" t="s">
        <v>53</v>
      </c>
      <c r="B39" s="59">
        <f>COUNTIF('INR Logbook'!E1:E5000,"Other INR - angioplasty+stent - extracranial carotid")</f>
        <v>0</v>
      </c>
      <c r="C39" s="24"/>
      <c r="D39" s="1"/>
      <c r="E39" s="29">
        <f>'INR Logbook'!L41</f>
        <v>0</v>
      </c>
      <c r="F39" s="30">
        <f>'INR Logbook'!M41</f>
        <v>0</v>
      </c>
      <c r="G39" s="1"/>
      <c r="H39" s="1"/>
      <c r="I39" s="1"/>
    </row>
    <row r="40" spans="1:9" ht="20" customHeight="1" x14ac:dyDescent="0.2">
      <c r="A40" s="58" t="s">
        <v>54</v>
      </c>
      <c r="B40" s="59">
        <f>COUNTIF('INR Logbook'!E1:E5000,"Other INR - angioplasty+stent - extracranial non-carotid")</f>
        <v>0</v>
      </c>
      <c r="C40" s="24"/>
      <c r="D40" s="1"/>
      <c r="E40" s="29">
        <f>'INR Logbook'!L42</f>
        <v>0</v>
      </c>
      <c r="F40" s="30">
        <f>'INR Logbook'!M42</f>
        <v>0</v>
      </c>
      <c r="G40" s="1"/>
      <c r="H40" s="1"/>
      <c r="I40" s="1"/>
    </row>
    <row r="41" spans="1:9" ht="20" customHeight="1" thickBot="1" x14ac:dyDescent="0.25">
      <c r="A41" s="58" t="s">
        <v>48</v>
      </c>
      <c r="B41" s="59">
        <f>COUNTIF('INR Logbook'!E1:E5000,"Other INR - head/neck vascular malformation")</f>
        <v>0</v>
      </c>
      <c r="C41" s="24"/>
      <c r="D41" s="1"/>
      <c r="E41" s="29">
        <f>'INR Logbook'!L43</f>
        <v>0</v>
      </c>
      <c r="F41" s="30">
        <f>'INR Logbook'!M43</f>
        <v>0</v>
      </c>
      <c r="G41" s="1"/>
      <c r="H41" s="1"/>
      <c r="I41" s="1"/>
    </row>
    <row r="42" spans="1:9" ht="20" customHeight="1" thickBot="1" x14ac:dyDescent="0.25">
      <c r="A42" s="60" t="s">
        <v>49</v>
      </c>
      <c r="B42" s="61">
        <f>COUNTIF('INR Logbook'!E1:E5000,"Other INR - please specify")</f>
        <v>0</v>
      </c>
      <c r="C42" s="62">
        <f>SUM(B35:B42)</f>
        <v>0</v>
      </c>
      <c r="D42" s="1"/>
      <c r="E42" s="29">
        <f>'INR Logbook'!L44</f>
        <v>0</v>
      </c>
      <c r="F42" s="30">
        <f>'INR Logbook'!M44</f>
        <v>0</v>
      </c>
      <c r="G42" s="1"/>
      <c r="H42" s="1"/>
      <c r="I42" s="1"/>
    </row>
    <row r="43" spans="1:9" ht="20" customHeight="1" thickBot="1" x14ac:dyDescent="0.25">
      <c r="A43" s="63" t="s">
        <v>51</v>
      </c>
      <c r="B43" s="64">
        <f>SUM(B2:B42)</f>
        <v>0</v>
      </c>
      <c r="C43" s="24"/>
      <c r="D43" s="1"/>
      <c r="E43" s="29">
        <f>'INR Logbook'!L45</f>
        <v>0</v>
      </c>
      <c r="F43" s="30">
        <f>'INR Logbook'!M45</f>
        <v>0</v>
      </c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</sheetData>
  <sheetProtection algorithmName="SHA-512" hashValue="ibcGTTbUicHJgkBUIFqLU36WXS/RTvBvtR289eL6n7Mp1IRnIx4ew72ktnRDBU6qsc1rwPTNoeJ22Y/S1qBtXw==" saltValue="w0cO4qERVvTzlyUubyl/Q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INR Logbook - information</vt:lpstr>
      <vt:lpstr>INR Logbook</vt:lpstr>
      <vt:lpstr>INR Reviewer (read only)</vt:lpstr>
    </vt:vector>
  </TitlesOfParts>
  <Company>SLHD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Ang (Sydney LHD)</dc:creator>
  <cp:lastModifiedBy>Fame Two</cp:lastModifiedBy>
  <dcterms:created xsi:type="dcterms:W3CDTF">2024-07-23T05:10:26Z</dcterms:created>
  <dcterms:modified xsi:type="dcterms:W3CDTF">2026-07-27T05:52:44Z</dcterms:modified>
</cp:coreProperties>
</file>